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defaultThemeVersion="166925"/>
  <mc:AlternateContent xmlns:mc="http://schemas.openxmlformats.org/markup-compatibility/2006">
    <mc:Choice Requires="x15">
      <x15ac:absPath xmlns:x15ac="http://schemas.microsoft.com/office/spreadsheetml/2010/11/ac" url="https://thaimediafund.sharepoint.com/sites/-----------------------/Shared Documents/ITA/ITA-2568/C. OIT/o6 แผนและความก้าวหน้าและการใช้งบประมาณ/"/>
    </mc:Choice>
  </mc:AlternateContent>
  <xr:revisionPtr revIDLastSave="330" documentId="13_ncr:1_{1B096B8E-E218-40B6-B683-6A967D5EB978}" xr6:coauthVersionLast="47" xr6:coauthVersionMax="47" xr10:uidLastSave="{22BC60EF-7F8B-4D76-871C-FA7CA1652007}"/>
  <bookViews>
    <workbookView xWindow="28680" yWindow="-120" windowWidth="29040" windowHeight="15840" xr2:uid="{1A80C7F2-5621-4968-BB13-8ECF106E3BE1}"/>
  </bookViews>
  <sheets>
    <sheet name="รหัสงบ" sheetId="77" r:id="rId1"/>
  </sheets>
  <definedNames>
    <definedName name="_xlnm._FilterDatabase" localSheetId="0" hidden="1">รหัสงบ!$A$2:$I$80</definedName>
    <definedName name="_xlnm.Print_Area" localSheetId="0">รหัสงบ!$A$1:$I$80</definedName>
    <definedName name="_xlnm.Print_Titles" localSheetId="0">รหัสงบ!$1:$3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7" i="77" l="1"/>
  <c r="F46" i="77"/>
  <c r="F52" i="77"/>
  <c r="G44" i="77"/>
  <c r="G35" i="77"/>
  <c r="F25" i="77"/>
  <c r="F5" i="77"/>
  <c r="E5" i="77"/>
  <c r="G75" i="77"/>
  <c r="G76" i="77"/>
  <c r="G77" i="77"/>
  <c r="G78" i="77"/>
  <c r="G74" i="77"/>
  <c r="F73" i="77"/>
  <c r="F70" i="77" s="1"/>
  <c r="E73" i="77"/>
  <c r="E70" i="77" s="1"/>
  <c r="G72" i="77"/>
  <c r="G71" i="77"/>
  <c r="F59" i="77"/>
  <c r="E59" i="77"/>
  <c r="G69" i="77"/>
  <c r="G68" i="77"/>
  <c r="G67" i="77"/>
  <c r="G66" i="77"/>
  <c r="G65" i="77"/>
  <c r="G64" i="77"/>
  <c r="G63" i="77"/>
  <c r="G62" i="77"/>
  <c r="G61" i="77"/>
  <c r="G60" i="77"/>
  <c r="G55" i="77"/>
  <c r="G54" i="77"/>
  <c r="G53" i="77"/>
  <c r="G51" i="77"/>
  <c r="G50" i="77"/>
  <c r="G49" i="77"/>
  <c r="G48" i="77"/>
  <c r="G47" i="77"/>
  <c r="G42" i="77"/>
  <c r="G41" i="77"/>
  <c r="G39" i="77"/>
  <c r="G38" i="77"/>
  <c r="G33" i="77"/>
  <c r="G32" i="77"/>
  <c r="G31" i="77"/>
  <c r="G29" i="77"/>
  <c r="F30" i="77"/>
  <c r="F27" i="77" s="1"/>
  <c r="E30" i="77"/>
  <c r="G26" i="77"/>
  <c r="G25" i="77" s="1"/>
  <c r="G24" i="77"/>
  <c r="G23" i="77"/>
  <c r="F22" i="77"/>
  <c r="G17" i="77"/>
  <c r="G18" i="77"/>
  <c r="G19" i="77"/>
  <c r="G20" i="77"/>
  <c r="G21" i="77"/>
  <c r="F15" i="77"/>
  <c r="G16" i="77"/>
  <c r="G7" i="77"/>
  <c r="G8" i="77"/>
  <c r="G9" i="77"/>
  <c r="G10" i="77"/>
  <c r="G11" i="77"/>
  <c r="G12" i="77"/>
  <c r="G13" i="77"/>
  <c r="G14" i="77"/>
  <c r="G6" i="77"/>
  <c r="E79" i="77"/>
  <c r="E56" i="77"/>
  <c r="G56" i="77" s="1"/>
  <c r="E52" i="77"/>
  <c r="E46" i="77"/>
  <c r="E43" i="77"/>
  <c r="E40" i="77"/>
  <c r="E37" i="77"/>
  <c r="E34" i="77"/>
  <c r="E28" i="77"/>
  <c r="G28" i="77" s="1"/>
  <c r="E25" i="77"/>
  <c r="E22" i="77"/>
  <c r="E15" i="77"/>
  <c r="G5" i="77"/>
  <c r="F45" i="77" l="1"/>
  <c r="G52" i="77"/>
  <c r="G46" i="77"/>
  <c r="G45" i="77" s="1"/>
  <c r="E45" i="77"/>
  <c r="G30" i="77"/>
  <c r="G27" i="77" s="1"/>
  <c r="F3" i="77"/>
  <c r="G22" i="77"/>
  <c r="E27" i="77"/>
  <c r="G73" i="77"/>
  <c r="G70" i="77" s="1"/>
  <c r="G59" i="77"/>
  <c r="G15" i="77"/>
  <c r="E36" i="77"/>
  <c r="K60" i="77"/>
  <c r="E4" i="77"/>
  <c r="G4" i="77" s="1"/>
  <c r="E58" i="77"/>
  <c r="E3" i="77" l="1"/>
  <c r="G3" i="77"/>
</calcChain>
</file>

<file path=xl/sharedStrings.xml><?xml version="1.0" encoding="utf-8"?>
<sst xmlns="http://schemas.openxmlformats.org/spreadsheetml/2006/main" count="275" uniqueCount="188">
  <si>
    <t>แผนสนับสนุนทุน</t>
  </si>
  <si>
    <t xml:space="preserve">         (4) ฝ่ายส่งเสริมการรู้เท่าทันและเฝ้าระวังสื่อ</t>
  </si>
  <si>
    <t xml:space="preserve">         (5) งานพิจารณา กลั่นกรองโครงการ</t>
  </si>
  <si>
    <t>ยุทธศาสตร์ที่ ๑  ส่งเสริมการผลิต ให้บริการเนื้อหา และพัฒนาศักยภาพผู้ผลิตสื่อปลอดภัยและสร้างสรรค์ด้วยนวัตกรรม</t>
  </si>
  <si>
    <t>ยุทธศาสตร์ที่ ๕ พัฒนาองค์กรสมรรถนะสูงและสร้างมูลค่าเพิ่มของสื่อปลอดภัยและสร้างสรรค์</t>
  </si>
  <si>
    <t>2.3.1 แผนงานสนับสนุนงานตามพันธกิจคณะอนุกรรมการส่งเสริมสนับสนุนการสร้างนวัตกรรมเพื่อพัฒนาสื่อปลอดภัยและสร้างสรรค์</t>
  </si>
  <si>
    <t>ยุทธศาสตร์ที่ ๒  ส่งเสริมการวิจัยพัฒนา และสร้างองค์ความรู้เพื่อส่งเสริมการเข้าถึงและนวัตกรรมใช้ประโยชน์สื่อปลอดภัยและสร้างสรรค์ให้ประชาชน และสังคม</t>
  </si>
  <si>
    <t>ยุทธศาสตร์ที่ 3  เสริมสร้างการรู้เท่าทันสื่อ และเฝ้าระวังสื่อไม่ปลอดภัยและไม่สร้างสรรค์</t>
  </si>
  <si>
    <t>1.3.1  แผนงานสนับสนุนทุน</t>
  </si>
  <si>
    <t>แผนสนับสนุนภารกิจตามนโยบายรัฐบาล</t>
  </si>
  <si>
    <t>2.2.1 โครงการศึกษาวิเคราะห์สภาพการณ์และแนวโน้มของสื่อ</t>
  </si>
  <si>
    <t>4.1.2 งานมหกรรมสื่อส่งเสริมพระพุทธศาสนา</t>
  </si>
  <si>
    <t>แผนงานศึกษาวิจัยเพื่อพัฒนาองค์ความรู้ด้านสื่อปลอดภัยและสร้างสรรค์</t>
  </si>
  <si>
    <t>แผนงานพัฒนาสมรรถนะผู้ผลิตสื่อปลอดภัยและสร้างสรรค์</t>
  </si>
  <si>
    <t>แผนงานส่งเสริมการผลิตเนื้อหาสื่อปลอดภัยและสร้างสรรค์ผ่านช่องทางและกลุ่มเป้าหมายที่หลากหลาย</t>
  </si>
  <si>
    <t>แผนงานสนับสนุนงานตามพันธกิจคณะอนุกรรมการส่งเสริมสนับสนุนการสร้างนวัตกรรมเพื่อพัฒนาสื่อปลอดภัยและสร้างสรรค์</t>
  </si>
  <si>
    <t>แผนงานส่งเสริมการเฝ้าระวังสื่อไม่ปลอดภัย การรู้เท่าทันสื่อ และ ความฉลาดทางดิจิทัลให้กับเด็ก เยาวชน และประชาชนทุกกลุ่ม</t>
  </si>
  <si>
    <t>แผนงานสนับสนุนงานตามพันธกิจคณะอนุกรรมการเกี่ยวกับการเฝ้าระวังสื่อที่ไม่ปลอดภัยและไม่สร้างสรรค์</t>
  </si>
  <si>
    <t>แผนงานพัฒนาและส่งเสริมภาคี เครือข่ายสื่อปลอดภัยและสร้างสรรค์</t>
  </si>
  <si>
    <t>แผนงานสื่อสารประชาสัมพันธ์เพื่อการรับรู้และมีส่วนร่วม</t>
  </si>
  <si>
    <t>แผนงานสนับสนุนงานตามพันธกิจคณะอนุกรรมการส่งเสริมการมีส่วนร่วมของประชาชน</t>
  </si>
  <si>
    <t>แผนงานบริหารจัดการและพัฒนาองค์กร</t>
  </si>
  <si>
    <t>แผนงานบริหารจัดการการสนับสนุนทุน</t>
  </si>
  <si>
    <t>แผนงานเงินสำรองกรณีฉุกเฉินหรือจำเป็น</t>
  </si>
  <si>
    <t xml:space="preserve">4.1.1 โครงการจัดงานมหกรรมสื่อปลอดภัยและสร้างสรรค์ และเวทีรางวัลสื่อปลอดภัยและสร้างสรรค์ </t>
  </si>
  <si>
    <t>ระยะเวลาในการดำเนินงานแต่ละโครงการ/กิจกรรม (ระบุเป็น วัน เดือน ปีที่เริ่มและสิ้นสุดการดำเนินการ)</t>
  </si>
  <si>
    <t>ผลการใช้จ่ายงบประมาณ</t>
  </si>
  <si>
    <t>1.2.2 โครงการอบรม แฮกกาธอน (Hackathon ) เพื่อสร้างผู้ประกอบการสื่อปลอดภัยและสร้างสรรค์เริ่มต้นใหม่ (Start-up) ปี 2</t>
  </si>
  <si>
    <t>แผนงานการวิจัยและบริการสังคมด้านสื่อปลอดภัยและสร้างสรรค์</t>
  </si>
  <si>
    <t>ยุทธศาสตร์ที่ ๔ ส่งเสริมการมีส่วนร่วมพัฒนาเครือข่ายเพื่อการเข้าถึง เผยแพร่ และนำไปใช้ประโยชน์เชิงสังคม</t>
  </si>
  <si>
    <t xml:space="preserve">4.1.3 โครงการจัดกิจกรรมเวทีส่งเสริมการมีส่วนร่วม 5 ภูมิภาค </t>
  </si>
  <si>
    <t>5.2.1  โครงการบริหารจัดการการสนับสนุนทุน ด้านการเงิน การบัญชี การพัสดุ และภาษีอากร</t>
  </si>
  <si>
    <t>5.2.2  โครงการประชาสัมพันธ์การเปิดรับทุน</t>
  </si>
  <si>
    <t>5.2.3  แผนงานบริหารจัดการการสนับสนุนทุน ด้านการพัฒนา กลั่นกรอง พิจารณา การบริหารโครงการ การกำกับ ติดตาม ให้คำแนะนำผู้รับทุน การประเมินผล</t>
  </si>
  <si>
    <t>5.3.1  แผนงานเงินสำรองกรณีฉุกเฉินหรือจำเป็น</t>
  </si>
  <si>
    <t xml:space="preserve">ตุลาคม 2567 - กันยายน 2568 </t>
  </si>
  <si>
    <t>1.1.1 โครงการผลิตสื่อสร้างสรรค์เพื่อส่ง
เสริมความเข้าใจและตระหนักรู้เกี่ยวกับภัยออนไลน์แก่เด็กและเยาวชน</t>
  </si>
  <si>
    <t>1.1.2 โครงการพัฒนาศักยภาพผู้ผลิตสื่อระดับภูมิภาค</t>
  </si>
  <si>
    <t>1.1.3 โครงการอบรมเชิงปฏิบัติการเพื่อพัฒนานักเขียนบทละครโทรทัศน์ ปี 3</t>
  </si>
  <si>
    <t xml:space="preserve">1.1.4 โครงการส่งเสริมผลิตเนื้อหาสื่อปลอดภัยและสร้างสรรค์สำหรับผู้สูงอายุ </t>
  </si>
  <si>
    <t>1.1.5 แผนงานศูนย์การเรียนรู้สื่อปลอดภัยและสร้างสรรค์ (TMF Media Learning Center)</t>
  </si>
  <si>
    <t>1.1.6 โครงการพัฒนาศักยภาพผู้ผลิตสื่อ (บ่มเพาะ) ปี 3</t>
  </si>
  <si>
    <t>1.1.7 โครงการอบรมผู้ผลิตสื่อระดับกลาง Wise Creators ปี 2</t>
  </si>
  <si>
    <t>1.1.8 โครงการพัฒนาผู้ผลิตรายการโทรทัศน์ The Producer ปี 2</t>
  </si>
  <si>
    <t>1.1.9 โครงการจัดเวทีสร้างการเรียนรู้ และการพัฒนาศักยภาพผู้ผลิตสื่อ (ที่เกี่ยวข้องกับต่างประเทศ)</t>
  </si>
  <si>
    <t>68-11-01</t>
  </si>
  <si>
    <t>68-11-02</t>
  </si>
  <si>
    <t>68-11-03</t>
  </si>
  <si>
    <t>68-11-04</t>
  </si>
  <si>
    <t>68-11-05</t>
  </si>
  <si>
    <t>68-11-06</t>
  </si>
  <si>
    <t>68-11-07</t>
  </si>
  <si>
    <t>68-11-08</t>
  </si>
  <si>
    <t>68-11-09</t>
  </si>
  <si>
    <t>1.2.1 โครงการผลิตเนื้อหาสื่อปลอดภัยและสร้างสรรค์สำหรับเด็กและเยาวชน (สร้างสรรค์ไทย ปี 4)</t>
  </si>
  <si>
    <t>1.2.3 TMF Child Visit  และผลิตสื่อปลอดภัยและสร้างสรรค์ สำหรับเด็กและเยาวชน</t>
  </si>
  <si>
    <t>1.2.4 โครงการผลิตรายการส่งเสริมคุณธรรม จริยธรรม (ทำอะไรก็ธรรม )</t>
  </si>
  <si>
    <t>1.2.5 โครงการข่าวดีแชร์ได้</t>
  </si>
  <si>
    <t>1.2.6 โครงการผลิตสื่อสร้างสรรค์ ผ่านการพัฒนาการท่องเที่ยวเมืองรอง</t>
  </si>
  <si>
    <t>68-12-01</t>
  </si>
  <si>
    <t>68-12-02</t>
  </si>
  <si>
    <t>68-12-03</t>
  </si>
  <si>
    <t>68-12-04</t>
  </si>
  <si>
    <t>68-12-05</t>
  </si>
  <si>
    <t>68-12-06</t>
  </si>
  <si>
    <t>1.3.2  แผนงานสนับสนุนทุน รอบที่ 2</t>
  </si>
  <si>
    <t>รหัสงบประมาณ</t>
  </si>
  <si>
    <t>รวมงบประมาณ</t>
  </si>
  <si>
    <t>68-13-01</t>
  </si>
  <si>
    <t>68-13-02</t>
  </si>
  <si>
    <t>1.5.1  แผนงานสนับสนุนตามนโยบายรัฐบาล</t>
  </si>
  <si>
    <t>2.1.1 โครงการทบทวนยุทธศาสตร์กองทุนพัฒนาสื่อปลอดภัยและสร้างสรรค์</t>
  </si>
  <si>
    <t>68-21-01</t>
  </si>
  <si>
    <t>68-22-01</t>
  </si>
  <si>
    <t>2.2.2 โครงการวารสารวิชาการกองทุนพัฒนาสื่อปลอดภัยและสร้างสรรค์ (TMF Journal)</t>
  </si>
  <si>
    <t>68-22-02</t>
  </si>
  <si>
    <t>2.2.3 โครงการศึกษาความเป็นไปได้ในการจัดตั้งสถาบันสื่อปลอดภัยและสร้างสรรค์ (TMF Academy)</t>
  </si>
  <si>
    <t>68-22-03</t>
  </si>
  <si>
    <t>68-23-01</t>
  </si>
  <si>
    <t xml:space="preserve">3.1.1 โครงการค่ายเยาวชนไทยรู้เท่าทันสื่อ ปี 3 </t>
  </si>
  <si>
    <t>68-31-01</t>
  </si>
  <si>
    <t>3.1.2 จัดอบรมหลักสูตรต้นแบบเครือข่ายผู้เชี่ยวชาญรู้เท่าทันสื่อ รุ่นที่ 2</t>
  </si>
  <si>
    <t>68-31-02</t>
  </si>
  <si>
    <t xml:space="preserve">แผนงานบริการทางสังคมด้านสื่อปลอดภัยและสร้างสรรค์ การเฝ้าระวังสื่อไม่ปลอดภัย ไม่สร้างสรรค์ และทักษะการรู้เท่าทันสื่อ </t>
  </si>
  <si>
    <t>3.2.1 โครงการพัฒนา ดูและรักษา TMF MOOC</t>
  </si>
  <si>
    <t>68-32-01</t>
  </si>
  <si>
    <t xml:space="preserve">3.2.2 โครงการชัวร์ก่อนแชร์ </t>
  </si>
  <si>
    <t>3.3.1 แผนงานสนับสนุนงานตามพันธกิจคณะอนุกรรมการเกี่ยวกับการเฝ้าระวังสื่อที่ไม่ปลอดภัยและไม่สร้างสรรค์</t>
  </si>
  <si>
    <t>68-33-01</t>
  </si>
  <si>
    <t>68-41-01</t>
  </si>
  <si>
    <t>68-41-02</t>
  </si>
  <si>
    <t>68-41-03</t>
  </si>
  <si>
    <t xml:space="preserve">4.1.4 โครงการพัฒนาศักยภาพเครือข่ายนักสื่อสารกลุ่มชาติพันธ์ </t>
  </si>
  <si>
    <t>4.1.5 โครงการความร่วมมือกับหน่วยงานต่างประเทศ</t>
  </si>
  <si>
    <t>68-41-05</t>
  </si>
  <si>
    <t>4.2.1 แผนงานสื่อสารประชาสัมพันธ์ บทบาท พันธกิจ สื่อสารองค์กร</t>
  </si>
  <si>
    <t>68-42-01</t>
  </si>
  <si>
    <t>4.2.2 โครงการภาคีสัมพันธ์</t>
  </si>
  <si>
    <t>68-42-02</t>
  </si>
  <si>
    <t xml:space="preserve">4.2.3 โครงการจัดทำรายงานประจำปี </t>
  </si>
  <si>
    <t>68-42-03</t>
  </si>
  <si>
    <t>4.3.1  แผนงานสนับสนุนงานตามพันธกิจคณะอนุกรรมการส่งเสริมการมีส่วนร่วมของประชาชน</t>
  </si>
  <si>
    <t>68-43-01</t>
  </si>
  <si>
    <t>5.1.1  งานบริหารจัดการทั่วไป</t>
  </si>
  <si>
    <t>68-51-01</t>
  </si>
  <si>
    <t xml:space="preserve">5.1.2  งานทรัพยากรบุคคล </t>
  </si>
  <si>
    <t>68-51-02</t>
  </si>
  <si>
    <t xml:space="preserve">5.1.3  งานพัฒนาระบบเทคโนโลยีสารสนเทศและดิจิทัลภายในสำนักงาน </t>
  </si>
  <si>
    <t>68-51-03</t>
  </si>
  <si>
    <t>5.1.4  งานบริหารจัดการเพื่อเพิ่มประสิทธิภาพ</t>
  </si>
  <si>
    <t>68-51-04</t>
  </si>
  <si>
    <t>5.1.5  งานบริหารงานพัสดุ</t>
  </si>
  <si>
    <t>68-51-05</t>
  </si>
  <si>
    <t xml:space="preserve">5.1.6 งานสนับสนุนงาน ด้านกฎหมาย </t>
  </si>
  <si>
    <t>68-51-06</t>
  </si>
  <si>
    <t xml:space="preserve">5.1.7  งานพัฒนาและสนับสนุนงานนโยบายและยุทธศาสตร์ </t>
  </si>
  <si>
    <t>68-51-07</t>
  </si>
  <si>
    <t>5.1.8  งานสนับสนุนความเข้มแข็งด้านการตรวจสอบภายใน</t>
  </si>
  <si>
    <t>68-51-08</t>
  </si>
  <si>
    <t>5.1.9  งานสนับสนุนการดำเนินงานสำนักงานกองทุนพัฒนาสื่อปลอดภัยและสร้างสรรค์</t>
  </si>
  <si>
    <t>68-51-09</t>
  </si>
  <si>
    <t>5.1.10 งานสร้างมูลค่าเพิ่มของผลงาน</t>
  </si>
  <si>
    <t>68-51-10</t>
  </si>
  <si>
    <t>68-52-01</t>
  </si>
  <si>
    <t>68-52-02</t>
  </si>
  <si>
    <t xml:space="preserve">         (1) ฝ่ายส่งเสริมและพัฒนาสื่อสำหรับเด็กและเยาวชน</t>
  </si>
  <si>
    <t>68-52-03</t>
  </si>
  <si>
    <t xml:space="preserve">         (2) ฝ่ายส่งเสริมและพัฒนาสื่อสำหรับประชาชน</t>
  </si>
  <si>
    <t>68-52-04</t>
  </si>
  <si>
    <t xml:space="preserve">         (3) ฝ่ายส่งเสริมการมีส่วนร่วมและสร้างเครือข่าย</t>
  </si>
  <si>
    <t>68-52-05</t>
  </si>
  <si>
    <t>68-52-06</t>
  </si>
  <si>
    <t>68-52-07</t>
  </si>
  <si>
    <t>68-53-01</t>
  </si>
  <si>
    <t>งบประมาณ 
ที่ได้รับจัดสรร</t>
  </si>
  <si>
    <t>คงเหลืองบประมาณ</t>
  </si>
  <si>
    <t>ผลการดำเนินงานแต่ละโครงการหรือกิจกรรม</t>
  </si>
  <si>
    <t>อยู่ระหว่างจัดสรรงบประมาณ</t>
  </si>
  <si>
    <t xml:space="preserve">อยู่ระหว่างตรวจร่างขอบเขตและรายละเอียดของงาน  </t>
  </si>
  <si>
    <t>อยู่ระหว่างดำเนินการ</t>
  </si>
  <si>
    <t>กำลังอยู่ระหว่างการดำเนินงาน</t>
  </si>
  <si>
    <t>คณะอนุกรรมการบริหารฯ ในการประชุม ครั้งที่ 2/2568 เมื่อวันที่ 14 มีนาคม 2568 มีมติอนุมัติงบประมาณขาลง โดยโครงการนี้ยังได้รับอนุมัติให้ดำเนินการได้ต่อไป
ขณะนี้อยู่ระหว่างดำเนินการร่างขอบเขตของงาน (TOR)</t>
  </si>
  <si>
    <t>อยู่ระหว่างรอจัดสรรงบประมาณจาก กสทช.</t>
  </si>
  <si>
    <t>อยู่ระหว่างการจัดสรรงบประมาณ</t>
  </si>
  <si>
    <t xml:space="preserve">อยู่ระหว่างจัดทำ TOR </t>
  </si>
  <si>
    <t xml:space="preserve">1. คณะกรรมการกองทุนพัฒนาสื่อปลอดภัยและสร้างสรรค์ ในการประชุมครั้งที่ 1/2568 เมื่อวันที่ 29 มกราคม 2568 ที่ประชุมมีมติเปิดรับโครงการหรือกิจกรรมเพื่อขอรับการสนับสนุนเงินจากกองทุนพัฒนาสื่อปลอดภัยและสร้างสรรค์ ประจำปี 2568
2. ประกาศคณะกรรมการกองทุนพัฒนาสื่อปลอดภัยและสร้างสรรค์
เรื่อง การเปิดรับข้อเสนอโครงการหรือกิจกรรมเพื่อขอรับการสนับสนุนเงิน
จากกองทุนพัฒนาสื่อปลอดภัยและสร้างสรรค์ ประจำปี 2568 ได้มีการเปิดรับโครงการหรือกิจกรรมตั้งแต่วันที่ 1 มี.ค.  – 31 มี.ค. 2568 ภายในเวลา ๑๖.๓๐ น.
3. ปัจจุบันอยู่ระหว่างการพิจารณาจัดสรรทุน </t>
  </si>
  <si>
    <t xml:space="preserve">อยู่ระหว่างการนำเสนอพิจารณาปรับลดตามสัดส่วนงบประมาณที่ได้รับจาก กสทช. </t>
  </si>
  <si>
    <t>68-14-01</t>
  </si>
  <si>
    <t xml:space="preserve">1.1 กองทุนได้จัดให้มีโครงการ เผยแพร่สื่อสารคดีเพื่อส่งเสริมเป้าหมายการพัฒนาที่ยั่งยืน (Sustainable Development Goals: SDGs) ผ่านประวัติศาสตร์โลก โดยบริษัท โกลบอล มีเดีย พีอาร์ คอนซัลแตนท์ จำกัด เป็นผู้ดำเนินการ ตามสัญญาเลขที่ เลขที่ 20/๒๕๖8 ลงวันที่ 1 พฤศจิกายน ๒๕๖7
1.2 รัฐบาลได้มีนโยบายเรื่องของการส่งเสริม Soft Power ของประเทศเป็นเรื่องที่มีความสำคัญ  กองทุนฯ จึงจ้างผลิตสร้างสรรค์สื่อ ทางวัฒนธรรมผ่านกระบวนทัศน์ แนวคิด และจินตนาการใหม่ โดย บริษัท เนชั่น กรุ๊ป (ไทยแลนด์) จำกัด (มหาชน) เป็นผู้ดำเนินการ ตามสัญญาเลขที่ 41/๒๕๖8 ลงวันที่ 31 มกราคม ๒๕๖8
รวมถึงการจ้างผลิตสื่อเพื่อสนับสนุนนโยบายการส่งเสริมวัฒนธรรม อุตสาหกรรมสื่อซอฟต์พาวเวอร์ (Soft Power) และการดำเนินการด้านซอฟต์พาวเวอร์ (Soft Power) ของรัฐบาล โดย บริษัท คาริสม่า มีเดีย จำกัด เป็นผู้ดำเนินการ 
2.1 เนื่องในโอกาสวันคล้ายวันพระราชสมภพ สมเด็จพระกนิษฐาธิราชเจ้า กรมสมเด็จพระเทพรัตนราชสุดา ฯ สยามบรมราชกุมารี ทรงเจริญพระชนมายุ ๗๐ พรรษา กองทุนจึงได้จัดกิจกรรมมหกรรมศิลปินเพลงลูกทุ่งเทิดพระเกียรติสมเด็จพระกนิษฐาธิราชเจ้า กรมสมเด็จพระเทพรัตนราชสุดาฯ สยามบรมราชกุมารี ๗๐ พรรษา  
3.1 จ้างเหมาบริการบุคคลภายนอกช่วยปฏิบัติงานสนับสนุนการประสานงานและติดตามผลโครงการศึกษาความเป็นไปได้สำหรับสถานที่สำนักงานแห่งใหม่ ปี 2๕68 </t>
  </si>
  <si>
    <t xml:space="preserve">อยู่ระหว่างดำเนินการจัดทำแผนการดำเนินงาน </t>
  </si>
  <si>
    <t>(อยู่ระหว่างการดำเนินงาน) 
กิจกรรมที่ 1 และ 3  อยู่ระหว่างการร่างขอบเขตการดำเนินงานในแต่ละกิจกรรม เพื่อเข้าสู่กระบวนการทางพัสดุ 
กิจกรรมที่ 2 ประกอบด้วย โครงการที่อยู่อยู่ระหว่างการร่างขอบเขตการดำเนินงานในแต่ละกิจกรรม เพื่อเข้าสู่กระบวนการทางพัสดุ  และโครงการที่ได้มีการทำสัญญา และอยู่ระหว่างการบริหารสัญญา คือ “โครงการจ้างผลิตวิดีโอพอดแคสต์ (Podcast) เชิงวิชาการเพื่อส่งเสริมองค์ความรู้ และทักษะการรู้เท่าทันสื่อสารสนเทศและสื่อดิจิทัล (MIDL) แก่สังคม” โดยมี มหาวิทยาลัยธรรมศาสตร์ เป็นคู่สัญญา
กิจกรรมที่ 3  อยู่ระหว่างการร่างขอบเขตการดำเนินงานในแต่ละกิจกรรม เพื่อเข้าสู่กระบวนการทางพัสดุ 
กิจกรรมที่ 4 และ 5  ได้มีการดำเนินกิจกรรมจัดจ้างบุคลากรภายนอกเพื่อสนับสนุนโครงการหลัก จำนวน 2 อัตรา แบ่งเป็น 1) ที่ปรึกษาวิชาการ 2) บุคลากรภายนอกเพื่อสนับสนุนโครงการ โดยได้มีการดำเนินงานตามที่ได้รับมอบหมายและส่งมอบรายงานผลปฏิบัติงานแล้วจำนวน 6 เดือน</t>
  </si>
  <si>
    <t>(อยู่ระหว่างการดำเนินงาน)
กิจกรรมที่ 1, 2 และ 6  ได้มีการดำเนินกิจกรรมจัดจ้างบุคลากรภายนอกเพื่อสนับสนุนโครงการหลัก จำนวน 2 อัตรา แบ่งเป็น 1) ที่ปรึกษาวิชาการ 2) บุคลากรภายนอกเพื่อสนับสนุนโครงการ พร้อมทั้งจัดประชุม เพื่อวางแผนการดำเนินงานแล้ว 7 ครั้ง 
กิจกรรมที่ 3 ได้ดำเนินการลงนามสัญญา ใน “โครงการจ้างออกแบบรูปเล่ม และจัดพิมพ์วารสารวิชาการ TMF Journal ประจำปี 2568”  โดยมีนางสาวชญานี ขุนกัน เป็นคู่สัญญา 
กิจกรรมที่ 4 และ 5 อยู่ระหว่างการดำเนินงาน การร่างขอบเขตการดำเนินงานในแต่ละกิจกรรม เพื่อเข้าสู่กระบวนการทางพัสดุ</t>
  </si>
  <si>
    <t>ยังไม่เกิดกิจกรรมการดำเนินงาน</t>
  </si>
  <si>
    <t>กิจกรรมที่ 1 - 4 
ยังมิได้ดำเนินการ 
เนื่องจากอยู่ระหว่างดำเนินการ “โครงการค่ายเยาวชนไทยรู้เท่าทันสื่อ ปี 2 (Digi Camp 2” ให้แล้วเสร็จก่อน จึงยังมิได้ เริ่มกระบวนการจัดซื้อจัดจ้างโครงการค่ายเยาวชนไทยรู้เท่าทันสื่อ ปี 3 (Digi Camp 3) โดยคาดว่าจะเริ่มดำเนินการได้ภายในเดือนเมษายน 2568 และดำเนินกิจกรรมเสร็จสิ้นภายในเดือนกันยายน 2568
ข้อเท็จจริง
1.ตามที่คณะกรรมการกองทุนพัฒนาสื่อปลอดภัยและสร้างสรรค์ ในการประชุมครั้งที่ 4/2567 เมื่อวันที่ 13 กันยายน 2567  มีมติอนุมัติ (ร่าง) แผนการดำเนินงาน แผนการเงินและงบประมาณ ประจำปีงบประมาณ พ.ศ. 2568 ภายใต้กรอบวงเงินงบประมาณ  997,000,000 บาท (เก้าร้อยเก้าสิบเจ็ดล้านบาทถ้วน) และตามหนังสือที่ สทช 2006/408 ลงวันที่ 9 มกราคม 2568 เรื่องแจ้งผลการพิจารณาการขอรับจัดสรรเงินงบประมาณ ประจำปีงบประมาณ 2568 ภายใต้กรอบวงเงิน 500,000,000 บาท (ห้าร้อยล้านบาทถ้วน) นั้น เพื่อให้การดำเนินการเป็นไปอย่างรวดเร็ว มีประสิทธิภาพ สอดคล้องกับงบประมาณที่ได้รับฝ่ายนโยบาย ยุทธศาสตร์ และวิจัย จึงมีความประสงค์ ขอให้แต่ละฝ่ายจัดทำแผนปรับลดงบประมาณตามแผนการดำเนินงาน แผนการเงินและงบประมาณ ประจำปีงบประมาณ 2568 อย่างน้อย 50% และจัดลำดับความสำคัญของโครงการ 
2.ฝ่ายส่งเสริมการรู้เท่าทันสื่อพิจารณาแล้วเสนอเห็นควรยกเลิกโครงการค่ายเยาวชนไทยรู้เท่าทันสื่อ ปี 3 (Digi Camp 3) และได้รับการอนุมัติให้ยกเลิกโครงการและคืนงบประมาณ เนื่องจากขณะนี้ยังไม่มีความจำเป็นต้องเริ่มดำเนินโครงการในปี 2568 เนื่องจากโครงการค่ายเยาวชนไทยรู้เท่าทันสื่อปี 2  (Digi Camp 2 ) กำลังอยู่ในระหว่างดำเนินการ คาดว่าจะแล้วเสร็จ เดือน เมษายน 2568  และยังต้องใช้เวลาในการทบทวนและพัฒนาโครงการให้สอดคล้องกับสถานการณ์ปัจจุบัน</t>
  </si>
  <si>
    <t>กิจกรรมที่ 1 - กิจกรรมที่ 5 
- ขณะนี้คณะกรรมการได้พิจารณาผลการประกวดราคาอิเล็กทรอนิกส์เรียบร้อยแล้วและมีผู้ยื่นอุทธรณ์ จึงไม่สามารถดำเนินงานได้ตามแผน</t>
  </si>
  <si>
    <t>กิจกรรมที่ 1 - กิจกรรมที่ 4
อยู่ระหว่างดำเนินการจัดหาผู้รับจ้างเพื่อดำเนินโครงการจ้างพัฒนา ดูแล และรักษาระบบการเรียนการสอนออนไลน์ของกองทุนพัฒนาสื่อปลอดภัยและสร้างสรรค์ (TMF MOOC) โดยดำเนินการเปิดยื่นเอกสารในระบบ e-biding เมื่อวันที่ 24 มีนาคม 2568 ตั้งแต่เวลา 13.00 – 16.00 น.  และคาดว่าจะดำเนินกิจกรรมแล้วเสร็จภายในเดือนกันยายน 2568 ตั้งแต่เวลา 13.00 – 16.00 น.</t>
  </si>
  <si>
    <t>68-32-02</t>
  </si>
  <si>
    <t>กิจกรรมที่ 1 - กิจกรรมที่ 4 
เรื่องเดิม
จัดทำร่าง TOR โครงการจ้างผลิตและเผยแพร่รายการชัวร์ก่อนแชร์เรียบร้อยแล้ว 
ข้อเท็จจริง
1.ตามที่คณะกรรมการกองทุนพัฒนาสื่อปลอดภัยและสร้างสรรค์ ในการประชุมครั้งที่ 4/2567 เมื่อวันที่ 13 กันยายน 2567  มีมติอนุมัติ (ร่าง) แผนการดำเนินงาน แผนการเงินและงบประมาณ ประจำปีงบประมาณ พ.ศ. 2568 ภายใต้กรอบวงเงินงบประมาณ  997,000,000 บาท (เก้าร้อยเก้าสิบเจ็ดล้านบาทถ้วน) และตามหนังสือที่ สทช 2006/408 ลงวันที่ 9 มกราคม 2568 เรื่องแจ้งผลการพิจารณาการขอรับจัดสรรเงินงบประมาณฯ ประจำปีงบประมาณ 2568 ภายใต้กรอบวงเงิน 500,000,000 บาท (ห้าร้อยล้านบาทถ้วน) นั้น เพื่อให้การดำเนินการเป็นไปอย่างรวดเร็ว มีประสิทธิภาพ สอดคล้องกับงบประมาณที่ได้รับฝ่ายนโยบาย ยุทธศาสตร์ และวิจัย จึงมีความประสงค์ ขอให้แต่ละฝ่ายจัดทำแผนปรับลดงบประมาณตามแผนการดำเนินงาน แผนการเงินและงบประมาณ ประจำปีงบประมาณ 2568 อย่างน้อย 50% และจัดลำดับความสำคัญของโครงการ 
2.ฝ่ายส่งเสริมการรู้เท่าทันสื่อพิจารณาแล้วเสนอเห็นควรยกเลิกโครงการชัวร์ก่อนแชร์ และได้รับการอนุมัติให้ยกเลิกโครงการและคืนงบประมาณ เนื่องจากเป็นโครงการผลิตรายการชัวร์ก่อนแชร์ โดย อสมท และอสมท ได้รับการสนับสนุนทุนประเภทยุทธศาตร์ ปี 2567 ประเด็น MIDL  โครงการนักสืบสายชัวร์ 404 ถอดสลักกับดักไซเบอร์ จำนวน 8 ล้านบาท</t>
  </si>
  <si>
    <t xml:space="preserve">1. จัดการประชุมคณะอนุกรรมการเกี่ยวกับการเฝ้าระวังสื่อที่ไม่ปลอดภัยและไม่สร้างสรรค์ 
มีการจัดประชุมคณะอนุกรรมการ ในปีงบประมาณ 2568 ทั้งหมดจำนวน 4 ครั้ง
2. ลงพื้นที่ติดตามการดำเนินงานเกี่ยวกับการส่งเสริมการรู้เท่าทันและเฝ้าระวังสื่อ  ดังนี้
1) ลงพื้นที่ติดตามผลการดำเนินงานโครงการจัดงานเสวนาเกี่ยวกับการส่งเสริมการรู้เท่าทันและเฝ้าระวังสื่อ 5 ภูมิภาค ภายใต้งานมหกรรมการรู้เท่าทันสื่อ สารสนเทศ และดิจิทัล โดยจัดนิทรรศการ และจัดกิจกรรมสองห้องย่อย ณ อาคาร KX Knowledge มหาวิทยาลัยเทคโนโลยีพระจอมเกล้าธนบุรี (บางมด)  โดยมีรายละเอียดดังนี้
      1. วันที่ 24 ตุลาคม 2567 เวลา 13.30-12.00 น. ห้อง x11.7 ชั้น 11 หัวข้อ “รู้จัก รู้ใช้ รู้ทันสื่อ 5 ภูมิภาค” เครือข่ายส่งเสริมการรู้เท่าทันสื่อ กองทุนพัฒนาสื่อปลอดภัยและสร้างสรรค์
       2. วันที่ 25 ตุลาคม 2567 เวลา 08.20-12.00 น. ห้อง x11.7 ชั้น 11 หัวข้อ “โมเดลท้องถิ่นสภาพแวดล้อมเชิงบวกในศูนย์พัฒนาเด็กเล็ก กับการส่งเสริมการรู้เท่าทันสื่อในเด็กปฐมวัย
2) ลงพื้นที่โครงการงานเสวนาสัญจรเกี่ยวกับการส่งเสริมการรู้เท่าทันและเฝ้าระวังสื่อ 5 ภูมิภาค “รู้จัก รู้ใช้ รู้ทันสื่อ” เพื่อการขับเคลื่อนสังคมระยะที่ 2 จำนวน 4 ครั้ง ดังนี้ 
1) ภาคกลาง ภาคตะวันออก และภาคตะวันตก วันที่ 8-9 กุมภาพันธ์ 2568  จังหวัดพระนครศรีอยุธยา
2) ภาคใต้ วันที่ 21-22 กุมภาพันธ์ 2568 จังหวัดปัตตานี
3) ภาคตะวันออกเฉียงเหนือ วันที่ 28 กุมภาพันธ์ -  1 มีนาคม 2568 จังหวัดร้อยเอ็ด
4) ภาคเหนือ วันที่ 14-15 มีนาคม 2568 จังหวัดเชียงราย
3) ร่วมงานสรุปผลการรู้เท่าทันและเฝ้าระวังสื่อ ประจำปี 2568 จัดงานวันที่ 27 มีนาคม 2568 ณ โรงแรมแกรนด์ริชมอนด์ นนทบุรี  
3. กิจกรรมตามแนวทางการดำเนินกิจกรรมหรือโครงการของคณะอนุกรรมการเกี่ยวกับการเฝ้าระวังสื่อที่ไม่ปลอดภัยและไม่สร้างสรรค์ 
1) ร่วมกับสำนักงานกองทุนสนับสนุนการสร้างเสริมสุขภาพ (สสส.) และภาคีเครือข่าย ซึ่งดำเนินงานขับเคลื่อนการรู้เท่าทันสื่อสารสนเทศและดิจิทัล ครั้งที่ 1 A(m) I Connext ? พลเมืองสื่อเชื่อมโยงสู่โลกอนาคตที่เปลี่ยนแปลง ในวันที่ 24-25 ตุลาคม 2567 ณ อาคาร KX Knowledge มหาวิทยาลัยเทคโนโลยีพระจอมเกล้าธนบุรี (บางมด) ถนนกรุงธนบุรี แขวงบางลำภูล่าง เขตคลองสาน กรุงเทพ ในวันที่ 24-25 ตุลาคม 2567 โดยการดำเนินโครงการจัดงานเสวนาเกี่ยวกับการส่งเสริมการรู้เท่าทันและเฝ้าระวังสื่อ 5 ภูมิภาค ภายใต้งานมหกรรมการรู้เท่าทันสื่อ สารสนเทศ และดิจิทัล จัดกิจกรรมสองห้องย่อย และจัดนิทรรศการ 
2) ดำเนินโครงการงานเสวนาสัญจรเกี่ยวกับการส่งเสริมการรู้เท่าทันและ
เฝ้าระวังสื่อ 5 ภูมิภาค “รู้จัก รู้ใช้ รู้ทันสื่อ” เพื่อการขับเคลื่อนสังคม ระยะที่ 2 
3) ดำเนินโครงการงานสรุปผลการรู้เท่าทันและเฝ้าระวังสื่อ ประจำปี 2568 </t>
  </si>
  <si>
    <t>กิจกรรม :
 เข้าสู่กระบวนการจัดซื้อจัดจ้างเดือน พฤษภาคม 2568  เป็นต้นไป</t>
  </si>
  <si>
    <t>อยู่ระหว่างการจัดทำขอบเขตของงาน (TOR)</t>
  </si>
  <si>
    <t>68-41-04</t>
  </si>
  <si>
    <t>จัดงานหรือกิจกรรมร่วมกับภาคีเครือข่าย
1.1.1 Korea Creative Content Agency (KOCCA)
- 8 ตุลาคม 2567 ผอ. พพ. เป็นผู้แทนกองทุน เข้าร่วมกล่าวคำยินดีกับ KOCCA ช่วงงานเลี้ยงอาหารค่ำ ในงาน K-Content BIZWEEK 2024 ณ โรงแรมคาร์ลตัน กรุงเทพฯ สุขุมวิท
- 29 ตุลาคม 2567 ประชุมหารือกับ KOCCA Thailand สำหรับการเตรียมจัดงานสัมมนาและแสดงนิทรรศการ 2025 International Creative Content Creators ณ สามเสนวิลล่า สามเสนใน พญาไท กทม.
- 26 มีนาคม 2568 ประชุมร่วมกับผู้แทนจาก KOCCA Thailand โดย คุณ Chul Min Kim เพิ่งเข้ามารับตำแหน่ง Director of KOCCA Thailand เพื่อทำความรู้จัก และหาโอกาสในการดำเนินกิจกรรมร่วมกัน ณ ห้องประชุม 1 กองทุนพัฒนาสื่อปลอดภัยและสร้างสรรค์
1.1.2 UNICEF
- 11 ตุลาคม 2567 ประชุมลงรายละเอียดและแผนการดำเนินงานร่วมกับยูนิเซฟ อ้างอิงจาก Letter of Exchange ณ องค์การยูนิเซฟ ประเทศไทย
1.1.3 Jeonbuk State Contents Convergence Agency (JCON) and FunIT จากสาธารณรัฐเกาหลี
- 17 ตุลาคม 2567 ผู้แทนจาก JCON and FunIT เข้าพบผู้บริหารเพื่อแนะนำองค์กรและหารือความร่วมมือร่วมกันในอนาคต
1.1.4 The United Nations Development Programme (UNDP)
10 พฤศจิกายน 2567
ผอ. พพ. กล่าว closing remarks for the UNDP Media Fellowship on Sustainable Development, focusing on the topic of “Addressing Gender Biases through Journalism and Communications” เวลา 16.45-17.00 น. ณ คณะอักษรศาสตร์ จุฬาลงกรณ์มหาวิทยาลัย
1.1.5 Friedrich Naumann Foundation
- 15 พฤศจิกายน 2567 ผู้แทนกองทุนฯ เข้าร่วมงาน FNF Thailand Annual Meet and Greet ณ Siam Society Asoke
1.1.6 Guangxi Radio and Television Administration (GXRTA) สาธารณรัฐประชาชนจีน
- ผู้แทนจาก GXRTA เข้าผู้บริหารกองทุนฯ เพื่อพูดคุยถึงการจัดงานร่วมกัน The 7th ASEAN-China Media Week
1.2.1 การเข้าร่วมโครงการศึกษาดูงานต่างประเทศของเจ้าหน้าที่ฝ่ายส่งเสริมและพัฒนาสื่อสำหรับเด็กและเยาวชน
22-28 ตุลาคม 2567 นางสาวธัญญลักษณ์ ทองสวัสดิ์ ผู้อำนวยการส่วนส่งเสริมและพัฒนาสื่อสำหรับเด็กและเยาวชน และนางสาวดนยา วสุวัติ เจ้าหน้าที่บริหารโครงการฝ่ายส่งเสริมและพัฒนาสื่อสำหรับเด็กและเยาวชน เข้าร่วมโครงการ “เปิด ปรับ เปลี่ยน จากสิ่งแวดล้อมรอบตัวเด็ก” เรื่องห้องสมุดและกิจกรรมส่งเสริมการอ่าน จัดโดยมูลนิธิเมล็ดฝัน ณ จังหวัดโอซาก้า ณ โอซากาและชิกะ ประเทศญี่ปุ่น โดยได้เข้าเยี่ยมศึกษาดูงาน ณ สถานที่ดังต่อไปนี้
1. ห้องสมุดชูโอ หอสมุดกลางแห่งอำเภอโอซากา (Chuo Municipal Library)
2. ห้องสมุดชุมชนโยไคจิ (Youkaichi Library)
3. ห้องสมุดชุมชนโคโต (Kotou Library)
4. ห้องสมุดชุมชนเอเกนจิ (Eigenji Library)
5. ห้องสมุดโรงเรียนประถมโทโมบุจิ (Tomobuchi)
6. ห้องสมุดโรงเรียนมัธยมต้นโมโมบุจิ (Tomobuchi)
7. พิพิธภัณฑ์เด็ก (Kids Plaza)
8. ห้องสมุดเด็ก Nakanoshima Kodomo Hon no Mori
9. ศูนย์สนับสนุนการเลี้ยงลูก เขตซูมิโนเอะ (Suminoe)
10.นิทรรศการหนังสือภาพ Dan Dan
1.2.2 เข้าร่วมการเก็บข้อมูลภาคสนามอุตสาหกรรมภาพยนตร์อินเดีย ณ เมืองมุมไบ สาธารณรัฐอินเดีย
วันที่ 8 – 11 ธันวาคม 2567 นายธนกร ศรีสุขใส ผู้จัดการกองทุนพัฒนาสื่อปลอดภัยและสร้างสรรค์ เข้าร่วมลงพื้นที่เก็บข้อมูลภาคสนามอุตสาหกรรมภาพยนตร์อินเดีย ณ เมืองมุมไบ สาธารณรัฐอินเดีย อันเป็นส่วนหนึ่งของกระบวนการเก็บข้อมูลในโครงการจ้างศึกษาวิจัยการส่งเสริมและพัฒนาอุตสาหกรรมภาพยนตร์: กรณีศึกษาอุตสาหกรรมภาพยนตร์อินเดีย เพื่อการพัฒนาอุตสาหกรรมภาพยนตร์ไทยสู่ซอฟต์พาวเวอร์ เพื่อเป็นการติดตามการดำเนินงาน และแลกเปลี่ยนเรียนรู้ประสบการณ์การทำงานด้านสื่อ โดยมีกิจกรรมดังต่อไปนี้ 
1. ประชุมกับผู้แทนจากบริษัท JioStar ณ One Unity Centre, Mumbai, India
2. ประชุมกับ Applause Entertainment ณ Royal Thai Consulate-General, Mumbai, India
3. ประชุมกับนายดนย์วิศว์ พูลสวัสดิ์ กงสุลใหญ่ ณ นครมุมไบ  และคุณสัญฉวี พัฒนจักร กงสุลฝ่ายการพาณิชย์ สำนักงานส่งเสริมการค้าในต่างประเทศ ณ นครมุมไบ ณ สถานกงสุลใหญ่ ณ เมืองมุมไบ อินเดีย
4. สำนักงาน NFDC (National Film Development Corporation) และพิพิธภัณฑ์อุตสาหกรรมภาพยนตร์อินเดีย, อินเดีย
5. Film City, มุมไบ, อินเดีย</t>
  </si>
  <si>
    <t xml:space="preserve">อยู่ระหว่างทบทวนงบประมาณและจัดทำ TOR </t>
  </si>
  <si>
    <t>ดำเนินการจัดทำแผนงบประมาณ ประจำปีงบประมาณ พ.ศ. 2568 และได้รับความเห็นชอบงบประมาณในการดำเนินงานจากคณะกรรมการฯ</t>
  </si>
  <si>
    <t>1) ดำเนินการสำรวจสภาพครุภัณฑ์และความต้องการ เพื่อจัดหาครุภัณฑ์สำนักงานเพิ่มเติม และทดแทน ครุภัณฑ์ที่เสื่อมสภาพ
2) กำหนดกรอบระยะเวลาการจัดซื้อจัดจ้างโครงการต่างๆ เพื่อดำเนินให้ทันกำหนดเวลาที่กำหนด 
3) สนับสนุนการเบิกจ่ายค่าใช้สอยต่าง ๆ ดังนี้
	- ค่าเบี้ยประชุม คณะกรรมการ อนุกรรมการ 
	- ค่าล่วงเวลา ค่ากรรมการตรวจรับพัสดุ
	- ค่าสาธารณูปโภค ไฟฟ้า ประปา โทรศัพท์
	- ค่าซ่อมแซม/บำรุงรักษาอาคารสำนักงาน
	- ค่าใช้สอยอื่นๆ เช่น ค่าจัดส่งเอกสาร ค่าตรวจสอบบัญชี
4) สนับสนุนการปฏิบัติงานของฝ่ายต่างๆ ในการ จ่ายเงินยืม และควบคุมการรับคืนเงินยืมให้เป็นไปตามข้อบังคับกองทุนฯ
5) สนับสนุนการเบิกจ่ายเงินตามแผนการใช้จ่ายที่ได้รับอนุมัติจากผู้มีอำนาจอนุมัติเรียบร้อยแล้ว</t>
  </si>
  <si>
    <t>1. กิจกรรมจัดซื้อวัสดุสำนักงานเพื่อจัดซื้อวัสดุสำนักงานสำหรับใช้ภายในสำนักงานกองทุนพัฒนาสื่อปลอดภัยและสร้างสรรค์
2. กิจกรรมค่าใช้จ่ายในการจัดประชุมและค่าตอบแทนคณะทำงานกลั่นกรองร่างขอบเขตของงานหรือรายละเอียดคุณลักษณะเฉพาะฯ</t>
  </si>
  <si>
    <t>๑. คณะอนุกรรมการด้านกฎหมายเพื่อพิจารณาร่างอนุบัญญัติตามที่เสนอจำนวน ๕ ฉบับ
๒. มีการจัดทำประกาศคณะ กรรมการกองทุน เรื่อง การเปิดรับข้อเสนอโครงการ สำหรับปีงบประมาณ ๒๕๖๘ และเสนอต่อคณะกรรมการเพื่อพิจารณา
๓. มีการยื่นคำขอจดแจ้งลิขสิทธิ์ต่อกรมทรัพย์สินทางปัญญา จำนวน ๑๑ เรื่อง ๔. มีการให้คำปรึกษากฎหมายทรัพย์สินทางปัญญาแก่ผู้รับทุน ไปแล้วจำนวน ๙ เรื่อง 
๕. จัดทำข้อเท็จจริงเพื่อขอให้พนักงานอัยการรับว่าต่างคดีปกครอง จำนวน ๒ คดี และคดีแพ่ง ๑ คดี
๖. มีการยื่นคำร้องขอรับเงินค่าปรับ ต่อศาลทรัพย์สินทางปัญญา จำนวน ๖ คดี</t>
  </si>
  <si>
    <t>มีการปฏิบัติงานกลุ่มงานตรวจสอบ จำนวน 4 งาน 
  - ปฏิบัติแล้วเสร็จ จำนวน 2 งาน
  - อยู่ระหว่างปฏิบัติ จำนวน 2 งาน คือ
    1. โครงการจ้างงานตรวจสอบระบบเทคโนโลยีสารสนเทศและรองรับมาตรฐาน ISO 27001:2022
    2. กระบวนการบริหารงานพัสดุประจำปีงบประมาณ 2568</t>
  </si>
  <si>
    <t>1. จัดประชุมร่วมกับหน่วยงานต่างประเทศ ตามที่ได้รับมอบหมายจากผู้บริหาร
- 28 พ.ย. 2567 การประชุมติดตามโครงการด้าน Online Safety and Child Protection และ Child         Development ครั้งที่ 1/2567 ณ สำนักงานกองทุนฯ
-7 ม.ค. 2568 การประชุมติดตามโครงการด้าน Online Safety and Child Protection และ Child         Development ครั้งที่ 1/2568 ณ สำนักงานกองทุนฯ
- 5 ก.พ. 2568 การประชุมติดตามโครงการด้าน Online Safety and Child Protection และ Child         Development ครั้งที่ 2/2568 ณ สำนักงานกองทุนฯ
- 12 มี.ค. 2568 การประชุมติดตามโครงการด้าน Online Safety and Child Protection และ Child         Development ครั้งที่ 3/2568 ณ สำนักงานกองทุนฯ
2. สนับสนุนการแปลเอกสาร หรือหนังสือ หรือบทความ หรือสื่อในรูปแบบต่าง ๆ และกิจกรรมที่เกี่ยวข้อง
- แปลเอกสารข้อมูลสำหรับการจัดนิทรรศการในงานสัมมนาและแสดงนิทรรศการ 2025 International Creative Content Creators</t>
  </si>
  <si>
    <t>เข้าสู่กระบวนการจัดซื้อจัดจ้างเดือนพฤษภาคม 2568</t>
  </si>
  <si>
    <t>มีการประชุมติดตามและประเมินผลโครงการที่ได้รับการสนับสนุนจากกองทุนพัฒนาสื่อปลอดภัยและสร้างสรรค์ ในความรับผิดชอบของฝ่ายส่งเสริมและพัฒนาสื่อสำหรับเด็กและเยาวชน จำนวนทั้งสิ้น 15 ครั้ง (คณะทำงานติดตามฯ 4 คณะ) ดังนี้
1.	การประชุมคณะทำงานติดตามและประเมินผลโครงการหรือกิจกรรมฯ ประจำปี 2566 ประเภทเปิดรับทั่วไป กลุ่มเด็กและเยาวชน จำนวน 1 ครั้ง (ประชุมครั้งที่ 9/2567 เมื่อวันที่ 11 พฤศจิกายน 2567)
2.	การประชุมคณะทำงานติดตามและประเมินผลโครงการหรือกิจกรรมฯ ประจำปี 2566 ประเภทเชิงยุทธศาสตร์ คณะที่ 5 ประเด็นชีวิตวิถีใหม่ (New Normal) กับมิติทางสังคม พหุวัฒนธรรมและความหลากหลายทางสังคม และการเสริมสร้างความสัมพันธ์ในครอบครัวและการลดช่องว่างระหว่างวัย จำนวน 3 ครั้ง
1.1	การประชุมครั้งที่ 13/2567 
เมื่อวันที่ 21 ตุลาคม 2567
1.2	การประชุมครั้งที่ 14/2567 
เมื่อวันที่ 19 ธันวาคม 2567
1.3	การประชุมครั้งที่ 1/2568 
            เมื่อวันที่ 26 มีนาคม 2568
3.	การประชุมคณะทำงานติดตามและประเมินผลโครงการหรือกิจกรรมฯ ประจำปี 2567 ประเภทเปิดรับทั่วไป กลุ่มเด็กและเยาวชน จำนวน 8 ครั้ง 
3.1.	การประชุมหารือแนวทางการดำเนินงาน (Kick off) เมื่อวันที่ 18 พฤศจิกายน 2567
3.2.	การประชุมครั้งที่ 1/2567        เมื่อวันที่ 2 ธันวาคม 2567
3.3.	การประชุมครั้งที่ 2/2567        เมื่อวันที่ 13 ธันวาคม 2567
3.4.	การประชุมครั้งที่ 3/2567        เมื่อวันที่ 24 ธันวาคม 2567
3.5.	 การประชุมครั้งที่ 1/2568        เมื่อวันที่ 7 มกราคม 2568
3.6.	การประชุมครั้งที่ 2/2568        เมื่อวันที่ 24 มกราคม 2568
3.7.	การประชุมครั้งที่ 3/2568        เมื่อวันที่ 21 กุมภาพันธ์ 2568
3.8.	การประชุมครั้งที่ 4/2568        เมื่อวันที่ 2 เมษายน 2568
4.	การประชุมคณะทำงานติดตามและประเมินผลโครงการหรือกิจกรรมฯ ประจำปี 2567 ประเภทเชิงยุทธศาสตร์ คณะที่ 8 ประเด็นผลิตรายการโทรทัศน์ มิวสิกวิดีโอ วีดิทัศน์ หรือรายการทางออนไลน์สำหรับเด็กและเยาวชน จำนวน 3 ครั้ง 
4.1	การประชุมหารือแนวทาง (Kick off) เมื่อวันที่ 20 พฤศจิกายน 2567
4.2	การประชุมครั้งที่ 1/2568        เมื่อวันที่ 14 มกราคม 2568
4.3	การประชุมครั้งที่ 2/2568        เมื่อวันที่ 15 มกราคม 2568</t>
  </si>
  <si>
    <t>1.กิจกรรมกระบวนการติดตามประเมินผลการสนับสนุนทุน
  - ค่าตอบแทนคณะทำงานติดตามและประเมินผลโครงการ ฯ
- จัดประชุมติดตามและประเมินผลโครงการหรือกิจกรรมที่ได้รับทุน ในกลุ่ม/ประเด็นต่าง ๆ  ดังนี้ 
เปิดรับทั่วไป (OG) 66
1) คณะที่ 2 กลุ่มผู้สูงอายุ จำนวน 2 ครั้ง 
2)  คณะที่ 3 กลุ่มคนพิการและผู้ด้อยโอกาส จำนวน 2 ครั้ง
เปิดรับทั่วไป (OG) 67
1) คณะที่ 2 กลุ่มผู้สูงอายุ จำนวน 2 ครั้ง 
2)  คณะที่ 3 กลุ่มคนพิการและผู้ด้อยโอกาส จำนวน 2 ครั้ง
3) คณะที่ 4 ประชาชนทั่วไป จำนวน 3 ครั้ง
รวมจำนวน ทั้งหมด 11 ครั้ง
2. กิจกรรมสนับสนุนการบริหารจัดการการดำเนินงานตามพันธกิจแผน
-	จ้างเหมาบริการ จำนวน 3 อัตรา
-	ค่าปฏิบัติงานล่วงเวลา
-	ค่าบริหารจัดการและค่าใช้จ่ายอื่น ๆ</t>
  </si>
  <si>
    <t>มีการประชุมติดตามและประเมินผลโครงการที่ได้รับการสนับสนุนจากกองทุนพัฒนาสื่อปลอดภัยและสร้างสรรค์ ในความรับผิดชอบของฝ่ายส่งเสริมการมีส่วนร่วมและสร้างเครือข่าย จำนวนทั้งสิ้น 14  ครั้ง (คณะทำงานติดตามและประเมินผลโครงการ 4 คณะฯ) ดังนี้
1.	การประชุมคณะทำงานติดตามและประเมินผลโครงการหรือกิจกรรมฯ ประจำปี 2566 ประเภทเชิงยุทธศาสตร์ คณะที่ 7 ประเด็นการสร้างมูลค่าจากประเด็นเชิงวัฒนธรรม (Soft Power) ชุดที่ 1 จำนวน 2 ครั้ง  ดังนี้
-	การประชุมครั้งที่ 9/2567 เมื่อวันที่ 11 ธันวาคม 2567 
-	การประชุมครั้งที่ 1/2568 เมื่อวันที่ 17 มีนาคม 2568
2.	การประชุมคณะทำงานติดตามและประเมินผลโครงการหรือกิจกรรมฯ ประจำปี 2566 ประเภทเชิงยุทธศาสตร์ คณะที่ 8 ประเด็นการสร้างมูลค่าจากประเด็นเชิงวัฒนธรรม (Soft Power) ชุดที่ 2 จำนวน 1 ครั้ง เมื่อวันที่ 28 ตุลาคม 2567 (การประชุมครั้งที่ 10/2567)
3.	การประชุมคณะทำงานติดตามและประเมินผลโครงการหรือกิจกรรมฯ ประจำปี 2567 ประเภทเชิงยุทธศาสตร์ คณะที่ 5 พหุวัฒนธรรมและความหลากหลายทางสังคม จำนวน 4 ครั้ง ดังนี้
3.1.	การประชุมครั้งที่ 1/2567 เมื่อวันที่ 28 พฤศจิกายน 2567
3.2.	การประชุมครั้งที่ 2/2567 เมื่อวันที่ 23 ธันวาคม 2567
3.3.	การประชุมครั้งที่ 1/2568 เมื่อวันที่ 28 มกราคม 2568
3.4.	การประชุมครั้งที่ 2/2568 เมื่อวันที่ 18 กุมภาพันธ์ 2568
4.	การประชุมคณะทำงานติดตามและประเมินผลโครงการหรือกิจกรรมฯ ประจำปี 2567 ประเภทเชิงยุทธศาสตร์ คณะที่ 7 ประเด็นการสร้างมูลค่าจากประเด็นเชิงวัฒนธรรม (Soft Power) 1 จำนวน 7 ครั้ง
4.1.	การประชุมครั้งที่ 1/2567 เมื่อวันที่ 25 พฤศจิกายน 2567
4.2.	การประชุมครั้งที่ 2/2567 เมื่อวันที่ 16 ธันวาคม 2567
4.3.	การประชุมครั้งที่ 1/2568 เมื่อวันที่ 13 มกราคม 2568
4.4.	การประชุมครั้งที่ 1/2567 เมื่อวันที่ 20 มกราคม 2568
4.5.	การประชุมครั้งที่ 1/2567 เมื่อวันที่ 17 กุมภาพันธ์ 2568
4.6.	การประชุมครั้งที่ 1/2567 เมื่อวันที่ 24 กุมภาพันธ์ 2568
4.7.	การประชุมครั้งที่ 1/2567 เมื่อวันที่  24 มีนาคม 2568</t>
  </si>
  <si>
    <t xml:space="preserve">1. กิจกรรมสนับสนุนกระบวนการกลั่นกรองโครงการ ประจำปี 2568
อยู่ระหว่างรอคณะกรรมการกองทุน ฯ พิจารณาให้ความเห็นชอบกรอบระยะเวลากลั่นกรองและอนุมัติโครงการประจำปี 2568
2. กิจกรรมสนับสนุนกระบวนการติดตามประเมินผลโครงการที่ได้รับทุนสนับสนุน
มีการจัดประชุมคณะทำงานติดตามและประเมินผลโครงการ เป็นประจำทุกเดือน จำนวน 4 คณะ  รวม 16 ครั้ง ดังนี้
1) คณะทำงานติดตามและประเมินผลโครงการหรือกิจกรรมประเภทเชิงยุทธศาสตร์ (Strategic Grant) ประจำปี 2566 ชุดที่2 ประเด็นทักษะการรู้เท่าทันสื่อและการเฝ้าระวังสื่อที่ไม่ปลอดภัยและสร้างไม่สร้างสรรค์ การรับมือกับข้อมูลบิดเบือน (Disinformation) ประทุษวาจา (Hate Speech) และการระรานในโลกออนไลน์ (Cyberbullying) และการพัฒนาองค์ความรู้และนวัตกรรมเพื่อการพัฒนาสื่อปลอดภัยและสร้างสรรค์ จำนวน 1 ครั้ง
2) คณะทำงานติดตามและประเมินผลโครงการหรือกิจกรรมประเภทเชิงยุทธศาสตร์ (Strategic Grant) ประจำปี 2567 คณะที่  6 
จำนวน 7ครั้ง
3) คณะทำงานติดตามและประเมินผลโครงการหรือกิจกรรมประเภทเชิงยุทธศาสตร์ (Strategic Grant) ประจำปี 2567 คณะที่ 9 
จำนวน 4ครั้ง
4) คณะทำงานติดตามและประเมินผลโครงการหรือกิจกรรมประเภทความร่วมมือ คณะที่ 10 จำนวน 4 ครั้ง 
3.กิจกรรมสนับสนุนการบริหารจัดการการดำเนินงานตามพันธกิจแผนของฝ่ายส่งเสริมการรู้เท่าทันและเฝ้าระวังสื่อ
3.1. มีการจ้างลูกจ้างเหมาบริการเพื่อสนับสนุนงานบริหารโครงการ จำนวน  4 คน
3.2 มีการลงพื้นที่เพื่อสนับสนุนการบริหารโครงการ รวมจำนวน 8 ครั้ง ได้แก่
1) การสัมมนายุทธศาสตร์เพื่ออนาคตวารสารศาสตร์ ครั้งที่ 19 (ภายใต้โครงการเสริมสร้างทักษะการรู้เท่าทันและเฝ้าระวังสื่อเพื่อการพัฒนาวิชาชีพและส่งเสริมจริยธรรมสื่อสำหรับนักวิชาการ) วันที่ 22 พ.ย. 67 
คณะนิเทศศาสตร์ จุฬาลงกรณ์มหาวิทยาลัย 
2) อบรมเชิงปฏิบัติการนักข่าว “พิราบน้อย รุ่นที่ 27”วันที่ 16 มกราคม 2568  (ภายใต้โครงการเสริมสร้างทักษะการรู้เท่าทันและเฝ้าระวังสื่อเพื่อการพัฒนา วิชาชีพและส่งเสริมจริยธรรมสื่อ) ณ ห้อง Park View ชั้น 6  โรงแรม Best Western Chatuchak
3)  โครงการ “นักสืบสายชัวร์ 404 ถอดสลักกับดักไซเบอร์” จำนวน 2 ครั้ง ดังนี้ 
ครั้งที่ 1 งานแถลงข่าวในวันศุกร์ที่ 17 มกราคม 2568 ณ ห้องออดิทอเรียม ชั้น 6 อาคารปฏิบัติการวิทยุ – โทรทัศน์ บริษัท  อสมท จำกัด (มหาชน) 
ครั้งที่ 2 กิจกรรมอบรม วันที่ 20 กุมภาพันธ์ 2568 ณ โรงเรียนสาธิตมหาวิทยาลัยศรีนครินทร
วิโรฒ องครักษ์ จังหวัดนครนายก   
4) โครงการ Wise up วัยว้าวุ่น จำนวน 3 ครั้ง ดังนี้
ครั้งที่ 1 วันที่ 23 มกราคม 2568 ณ โรงเรียนราชโอรส
ครั้งที่ 2 วันที่29 มกราคม 2568 ณ โรงเรียนราชวินิต มัธยม 
ครั้งที่ 3 วันที่ 4 กุมภาพันธ์ 2568 ณ โรงเรียนเตรียมอุดมศึกษา พัฒนาการ
5) โครงการสายลับจับหมอปลอม   ร่วมสักการพระรูปสมเด็จพระราชบิดา และร่วมบันทึกภาพกิจกรรมเตรียมความพร้อมก่อนถ่ายทําละคร  ซีรีส์ "สายลับจับหมอปลอม" ในวันที่ 30 มีนาคม 2568 ณ สำนักงานเลขาธิการแพทยสภา อาคารมหิตลาธิเบศร กระทรวงสาธารณสุข จังหวัดนนทบุรี                                                                                              
</t>
  </si>
  <si>
    <t xml:space="preserve">1.	การตรวจสอบแบบคำขอรับการสนับสนุนเงินจากกองทุนพัฒนาสื่อปลอดภัยและสร้างสรรค์ ประจำปี 2568 
-ได้ดำเนินการแต่งตั้งคณะทำงานตรวจสอบแบบคำขอการสนับสนุนเงินจากกองทุนพัฒนาสื่อปลอดภัยและสร้างสรรค์ ประจำปี 2568 ลงวันที่ 20 กุมภาพันธ์ 2568
2.	จัดประชุมเชิงปฏิบัติการให้กับบุคลากรที่เกี่ยวข้องกับการพิจารณากลั่นกรองโครงการ
-ได้ดำเนินการจัดประชุมคณะทำงานตรวจสอบแบบคำขอการสนับสนุนเงินจากกองทุนพัฒนาสื่อปลอดภัยและสร้างสรรค์ ประจำปี 2568 ลงวันที่ 20 กุมภาพันธ์ 2568 ทั้งหมด 5 ครั้งได้แก่วันที่ 28 มีนาคม 2568 , 31 มีนาคม 2568 และ 1-3 เมษายน 2568 
3.	การจัดประชุมเกี่ยวกับการพิจารณากลั่นกรองโครงการที่ขอรับการสนับสนุนประจำปี 2568
-อยู่ระหว่างการเตรียมการจัดทำแผน การจัดประชุมเกี่ยวกับการพิจารณากลั่นกรองโครงการที่ขอรับการสนับสนุนประจำปี 2568
4. สนับสนุนกระบวนการการเปิดรับ พิจารณา อนุมัติ และถอดบทเรียนโครงการหรือกิจกรรมที่ขอรับการสนับสนุนจากกองทุนพัฒนาสื่อปลอดภัยและสร้างสรรค์ ประจำปี 2568
-จัดจ้างบุคลากรสนับสนุนงานกลั่นกรองงานพิจารณากลั่นกรองโครงการ จำนวน 2 คน 
-ได้ว่าจ้างคณะจิตวิทยา จุฬาลงกรณ์มหาวิทยาลัย ดำเนินการจัดกิจกรรมพัฒนากระบวนการการทำงานกลั่นกรองและติดตามด้วยหลักจิตวิทยา โดยดำเนินการจัดกิจกรรมอบรมเชิงปฏิบัติการ กิจกรรมพัฒนากระบวนการการทำงานกลั่นกรองและติดตาม รวมถึงการบริหารโครงการ ด้วยหลักจิตวิทยา ณ โรงแรม The Quarter Hotel Ladprao ห้องประชุม Hill Crest Room ชั้น 5 โดยมีผู้เข้าร่วมจากกองทุนพัฒนาสื่อปลอดภัยและสร้างสรรค์ จำนวน 40 คน โดยมีวิทยากรจากคณะจิตวิทยา จุฬาลงกรณ์มหาวิทยาลัย ผศ.ดร.สมบุญ จารุเกษมทวี ผู้ช่วยคณบดีและอาจารย์ประจำแขนงวิชาจิตวิทยาการปรึกษา คณะจิตวิทยา จุฬาลงกรณ์มหาวิทยาลัย 
-ได้ว่าจ้าง สถาบันวิจัยเพื่อการพัฒนาประเทศไทย (ทีดีอาร์ไอ) ดำเนินถอดบทเรียนโครงการหรือกิจกรรมที่ขอรับการสนับสนุนจากกองทุนพัฒนาสื่อปลอดภัยและสร้างสรรค์ ประจำปี 2568 คาดว่าจะแล้วเสร็จภายเดือนกันยายน 2568 
</t>
  </si>
  <si>
    <t>อยู่ระหว่างการรอรับการจัดสรรงบประมาณ</t>
  </si>
  <si>
    <t>เข้าสู่กระบวนการจัดซื้อจัดจ้างเดือน พฤษภาคม 2568  เป็นต้นไป</t>
  </si>
  <si>
    <t>1. โครงการจ้างบริหารจัดการช่วงทางการสื่อสารกองทุน ผ่าน Line Official Account
2. โครงการจัดจ้างประชาสัมพันธ์ผลงานกองทุน ในสื่อสังคมออนไลน์
3. โครงการเสวนาออนไลน์เพื่อสร้างเครือข่ายความปลอดภัยดิจิทัล ป้องกันภัยไซเบอร์
4. โครงการอบรมการผลิตสื่อออนไลน์ฯ
5. โครงการจ้างจัดทำของที่ระลึกเพื่อเสริมสร้างภาพลักษณ์และประชาสัมพันธ์ผลงานของกองทุน
6. โครงการจ้างประชาสัมพันธ์การดำเนินงานของกองทุน</t>
  </si>
  <si>
    <t>1. ร่วมจัดโครงการเดิน วิ่ง ปั่น ป้องกันอัมพาต ครั้งที่ 10
2. ร่วมจัดงานมหกรรมหนังสือระดับชาติ ครั้งที่ 29
3. ร่วมจัดโครงการประกวด รางวัลข่าว ดิจิทัลยอดเยี่ยมแห่งปี 2567
4. ร่วมจัดงาน AdPeople Award &amp; Symposium 2024
5. ร่วมจัดประกวดหนังสั้นในกลุ่มเยาวชนระดับอุดมศึกษา หัวข้อ ไม่พร้อม ไม่เลี้ยง
6. วันส่งเสริมอินเทอร์เน็ตปลอดภัยแห่งชาติ 2567
7. ร่วมจัดงาน Thai Journalists Associaion 70th Anniversary
8. ร่วมจัดงานสัปดาห์หนังสือแห่งชาติ ครั้งที่ 53</t>
  </si>
  <si>
    <t>รวบรวมข้อมูลผลการดำเนินงานของกองทุนพัฒนาสื่อปลอดภัยและสร้างสรรค์ประจำปีงบประมาณ 2567 ตามแผนการดำเนินงาน แผนงบประมาณ และแผนการใช้จ่ายงบประมาณ ประจำปีงบประมาณ 2567 โดยจัดทำหนังสือรายงานประจำปี 2567 กองทุนพัฒนาสื่อปลอดภัยและสร้างสรรค์ จำนวน 1,200 เล่ม</t>
  </si>
  <si>
    <t>1. ติดต่อผู้ให้บริการโปรแกรมและดำเนินการจัดซื้อ
2. ติดตั้งโปรแกรมและตั้งค่าการใช้งาน
3. ฝึกอบรมการใช้งานโปรแกรม
4. ติดตามและประเมินผล
1. ติดต่อผู้ให้บริการโปรแกรมและดำเนินการจัดซื้อ
2. ติดตั้งโปรแกรมและตั้งค่าการใช้งาน
3. ฝึกอบรมการใช้งานโปรแกรม
4. ติดตามและประเมินผล
1. ติดต่อผู้ให้บริการโปรแกรมและดำเนินการจัดซื้อ
2. ติดตั้งโปรแกรมและตั้งค่าการใช้งาน
3. ฝึกอบรมการใช้งานโปรแกรม
4. ติดตามและประเมินผล
1. วิเคราะห์และวางแผน
2. ดำเนินการบริหารจัดการและดูแลบำรุงรักษา
3. ตรวจสอบและประเมินผล
1. ประเมินความต้องการและกำหนดขนาดของ Cloud Server
2. ติดต่อผู้ให้บริการ Cloud และดำเนินการเช่าระบบ
3. ตั้งค่าและกำหนดสิทธิการเข้าถึงข้อมูลใน Cloud Server
4. ฝึกอบรมการใช้งานและการจัดการข้อมูลบน Cloud Server
1. สำรวจและประเมินพื้นที่จัดวาง Server ที่เหมาะสม
2. ติดต่อผู้ให้บริการ Co-location และดำเนินการเช่าพื้นที่
3. ตั้งค่าและติดตั้ง Server ในศูนย์ Co-location
4. ตรวจสอบและทดสอบระบบเพื่อให้มั่นใจในความปลอดภัย
1. ประเมินความต้องการ
2. ติดต่อผู้ให้บริการ
3. การติดตั้งและตั้งค่า
4. ทดสอบการทำงาน
1. ประเมินความต้องการ
2. ติดต่อผู้ให้บริการ
3. การติดตั้งและตั้งค่า
4. ทดสอบการทำงาน
1. คัดเลือกและจัดซื้อระบบ ป้องกันการโจมตีเว็บไซต์และแอปพลิเคชัน
2. ติดตั้งและตั้งค่าระบบ WAF เพื่อใช้งานบนแอปพลิเคชันบนเว็บขององค์กร
1. ตรวจสอบความพร้อมและสภาพของแต่ละระบบ
2. ดำเนินการบำรุงรักษาแต่ละระบบตามระยะเวลาที่กำหนด
3. แก้ไขข้อบกพร่องและปรับปรุงการทำงานของระบบตามความจำเป็น
4. สรุปผลการบำรุงรักษาและประเมินความพึงพอใจ
1. ตรวจสอบความพร้อมและสภาพของแต่ละระบบ
2. ดำเนินการบำรุงรักษาแต่ละระบบตามระยะเวลาที่กำหนด
3. แก้ไขข้อบกพร่องและปรับปรุงการทำงานของระบบตามความจำเป็น
4. สรุปผลการบำรุงรักษาและประเมินความพึงพอใจ
1. คัดเลือกและจัดซื้อ Firewall ที่เหมาะสม
2. ดำเนินการติดตั้งและตั้งค่าการใช้งาน Firewall ณ Co-Location
1. คัดเลือกและจัดซื้อระบบ EDR
2. ติดตั้งและตั้งค่า EDR บนอุปกรณ์ปลายทาง
1. เก็บรวบรวมข้อมูล และศึกษา วิเคราะห์ 
๒. จัดทำฐานข้อมูล
1. เก็บรวบรวมข้อมูล และศึกษา วิเคราะห์ 
๒. ดำเนินการทำตามแผนดิจิทัลสารสนเทศระยะ ๕ ปี และแผนปฏิบัติการรายปีของกองทุนฯ
1. ตรวจสอบรายการอุปกรณ์ที่ต้องการซ่อมแซมทดแทน หรือบำรุงรักษา
2. ดำเนินการบำรุงรักษาเชิงป้องกันตามระยะเวลาที่กำหนด เพื่อให้มั่นใจว่าอุปกรณ์อยู่ในสภาพพร้อมใช้งาน
3. ติดตามสถานะการใช้งานของอุปกรณ์และประเมินประสิทธิภาพ
1. ตรวจสอบรายการอุปกรณ์ที่ต้องการซื้อ หรือบำรุงรักษา
2. ดำเนินการติดตั้งอุปกรณ์
๓. ติดตามสถานะการใช้งานของอุปกรณ์และประเมินประสิทธิภาพ
1. สำรวจหัวข้อการอบรมที่เหมาะสม
๒. บุคลากรเข้าร่วมการอบรม
1. คัดเลือกและจัดซื้อ Firewall ที่เหมาะสม
2. ดำเนินการติดตั้งและตั้งค่าการใช้งาน Firewall ณ Data Center
1. ติดต่อผู้ให้บริการโปรแกรมและดำเนินการจัดซื้อ
2. ติดตั้งโปรแกรมและตั้งค่าการใช้งาน
3. ฝึกอบรมการใช้งานโปรแกรม
4. ติดตามและประเมินผล</t>
  </si>
  <si>
    <t>กิจกรรมจัดจ้างเหมาบริการบุคคลภายนอกช่วยปฏิบัติงาน</t>
  </si>
  <si>
    <t>เข้าสู่กระบวนการจัดซื้อจัดจ้างเดือนเมษายน 2568 เป็นต้นไป</t>
  </si>
  <si>
    <t>เกิดการประชุมคณะอนุกรรมการเกี่ยวกับการส่งเสริมการมีส่วนร่วมของประชาชน จำนวน 3 ครั้ง  ดังนี้1.	การประชุมครั้งที่ 8/2567 เมื่อวันที่ 16 ตุลาคม 2567
2.	การประชุมครั้งที่ 9/2567 เมื่อวันที่ 20 พฤศจิกายน 2567
3.	การประชุมครั้งที่ 10/2567 เมื่อวันที่ 25 ธันวาคม 2567
4.	การประชุมครั้งที่ 1/2568 เมื่อวันที่ 22 มกราคม 2568
5.	การประชุมครั้งที่ 2/2568 เมื่อวันที่ 27 กุมภาพันธ์ 2568 
6.	การประชุมครั้งที่ 3/2568 เมื่อวันที่ 13 มีนาคม 2568</t>
  </si>
  <si>
    <t xml:space="preserve">1.  อยู่ระหว่างการนำเสนอคณะกรรมการกองทุนฯ เพื่อพิจารณา แผนการดำเนินงาน แผนการเงิน และงบประมาณ  
2. ยังไม่มีการดำเนินการ
3. คณะกรรมการกองทุนพัฒนาสื่อปลอดภัยและสร้างสรรค์ในคราวประชุมครั้งที่ 1/2568 เมื่อวันที่ 29 มกราคม 2568  ที่ประชุมมีมติอนุมัติแผนและคู่มือการบริหารความเสี่ยงและควบคุมภายใน ประจำปี 2568
4. อยู่ระหว่างจัดทำ TOR หาที่ปรึกษามาประเมินองค์กร และอยู่ระหว่างการจัดทำ  TOR สำรวจความพึงพอใจ
5. สำนักงานฯ ได้ดำเนินการส่งรายชื่อผู้เกี่ยวข้องภายนอก และภายใน เป็นที่เรียบร้อย  ขณะนี้อยู่ระหว่างนำข้อมูลนำขึ้นเว็บไซต์สำนักงาน และนำข้อมูลเข้าผ่าน ระบบ ITAS 
6.อยู่ระหว่างการดำเนินการ
7. การประเมินความพึงพอใจของคณะกรรมการประเมินผลฯ จะทำการประเมินในช่วงเดือนกันยายน </t>
  </si>
  <si>
    <t>-</t>
  </si>
  <si>
    <t>ยุทธศาสตร์/แผน/แผนงาน/โครงการหรือกิจกรรม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</si>
</sst>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 #,##0_-;_-* &quot;-&quot;??_-;_-@_-"/>
  </numFmts>
  <fonts count="12">
    <font>
      <sz val="11"/>
      <color theme="1"/>
      <name val="Calibri"/>
      <family val="2"/>
      <charset val="222"/>
      <scheme val="minor"/>
    </font>
    <font>
      <sz val="11"/>
      <color theme="1"/>
      <name val="Calibri"/>
      <family val="2"/>
      <charset val="222"/>
      <scheme val="minor"/>
    </font>
    <font>
      <sz val="11"/>
      <color theme="1"/>
      <name val="Calibri"/>
      <family val="2"/>
      <scheme val="minor"/>
    </font>
    <font>
      <sz val="20"/>
      <name val="TH SarabunIT๙"/>
      <family val="2"/>
    </font>
    <font>
      <b/>
      <sz val="16"/>
      <name val="TH SarabunIT๙"/>
      <family val="2"/>
    </font>
    <font>
      <sz val="11"/>
      <name val="TH SarabunIT๙"/>
      <family val="2"/>
    </font>
    <font>
      <sz val="18"/>
      <name val="TH SarabunIT๙"/>
      <family val="2"/>
    </font>
    <font>
      <b/>
      <sz val="20"/>
      <name val="TH SarabunIT๙"/>
      <family val="2"/>
    </font>
    <font>
      <b/>
      <sz val="20"/>
      <color theme="9"/>
      <name val="TH SarabunIT๙"/>
      <family val="2"/>
    </font>
    <font>
      <sz val="20"/>
      <color theme="9"/>
      <name val="TH SarabunIT๙"/>
      <family val="2"/>
    </font>
    <font>
      <sz val="20"/>
      <color rgb="FFFF0000"/>
      <name val="TH SarabunIT๙"/>
      <family val="2"/>
    </font>
    <font>
      <sz val="20"/>
      <color theme="1"/>
      <name val="TH SarabunIT๙"/>
      <family val="2"/>
    </font>
  </fonts>
  <fills count="7">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E2EFDA"/>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1" fillId="0" borderId="0"/>
    <xf numFmtId="164" fontId="2" fillId="0" borderId="0" applyFont="0" applyFill="0" applyBorder="0" applyAlignment="0" applyProtection="0"/>
    <xf numFmtId="0" fontId="2" fillId="0" borderId="0"/>
  </cellStyleXfs>
  <cellXfs count="57">
    <xf numFmtId="0" fontId="0" fillId="0" borderId="0" xfId="0"/>
    <xf numFmtId="0" fontId="3" fillId="0" borderId="1" xfId="0" applyFont="1" applyBorder="1" applyAlignment="1">
      <alignment vertical="top" wrapText="1"/>
    </xf>
    <xf numFmtId="0" fontId="3" fillId="0" borderId="1" xfId="0" applyFont="1" applyBorder="1" applyAlignment="1">
      <alignment vertical="top"/>
    </xf>
    <xf numFmtId="165" fontId="3" fillId="0" borderId="1" xfId="1" applyNumberFormat="1" applyFont="1" applyFill="1" applyBorder="1" applyAlignment="1">
      <alignment horizontal="center" vertical="top"/>
    </xf>
    <xf numFmtId="165" fontId="3" fillId="0" borderId="1" xfId="1" applyNumberFormat="1" applyFont="1" applyFill="1" applyBorder="1" applyAlignment="1">
      <alignment vertical="top"/>
    </xf>
    <xf numFmtId="165" fontId="3" fillId="0" borderId="1" xfId="1" applyNumberFormat="1" applyFont="1" applyBorder="1" applyAlignment="1">
      <alignment vertical="top"/>
    </xf>
    <xf numFmtId="0" fontId="5" fillId="0" borderId="0" xfId="0" applyFont="1"/>
    <xf numFmtId="0" fontId="5" fillId="0" borderId="0" xfId="0" applyFont="1" applyAlignment="1">
      <alignment horizontal="center"/>
    </xf>
    <xf numFmtId="43" fontId="5" fillId="0" borderId="0" xfId="1" applyFont="1"/>
    <xf numFmtId="165" fontId="7" fillId="5" borderId="1" xfId="1" applyNumberFormat="1" applyFont="1" applyFill="1" applyBorder="1" applyAlignment="1">
      <alignment horizontal="center" vertical="top"/>
    </xf>
    <xf numFmtId="43" fontId="7" fillId="5" borderId="1" xfId="1" applyFont="1" applyFill="1" applyBorder="1" applyAlignment="1">
      <alignment horizontal="center" vertical="top"/>
    </xf>
    <xf numFmtId="164" fontId="5" fillId="0" borderId="0" xfId="0" applyNumberFormat="1" applyFont="1"/>
    <xf numFmtId="0" fontId="7" fillId="6" borderId="1" xfId="0" applyFont="1" applyFill="1" applyBorder="1" applyAlignment="1">
      <alignment horizontal="center" vertical="top"/>
    </xf>
    <xf numFmtId="165" fontId="7" fillId="6" borderId="1" xfId="1" applyNumberFormat="1" applyFont="1" applyFill="1" applyBorder="1" applyAlignment="1">
      <alignment vertical="top"/>
    </xf>
    <xf numFmtId="0" fontId="7" fillId="3" borderId="1" xfId="0" applyFont="1" applyFill="1" applyBorder="1" applyAlignment="1">
      <alignment horizontal="center" vertical="top"/>
    </xf>
    <xf numFmtId="0" fontId="7" fillId="3" borderId="1" xfId="0" applyFont="1" applyFill="1" applyBorder="1" applyAlignment="1">
      <alignment vertical="top" wrapText="1"/>
    </xf>
    <xf numFmtId="165" fontId="7" fillId="3" borderId="1" xfId="1" applyNumberFormat="1" applyFont="1" applyFill="1" applyBorder="1" applyAlignment="1">
      <alignment vertical="top"/>
    </xf>
    <xf numFmtId="0" fontId="7" fillId="0" borderId="1" xfId="0" applyFont="1" applyBorder="1" applyAlignment="1">
      <alignment horizontal="center" vertical="top"/>
    </xf>
    <xf numFmtId="0" fontId="3" fillId="0" borderId="1" xfId="0" applyFont="1" applyBorder="1" applyAlignment="1">
      <alignment horizontal="center" vertical="top"/>
    </xf>
    <xf numFmtId="165" fontId="3" fillId="3" borderId="1" xfId="1" applyNumberFormat="1" applyFont="1" applyFill="1" applyBorder="1" applyAlignment="1">
      <alignment horizontal="center" vertical="top"/>
    </xf>
    <xf numFmtId="0" fontId="8" fillId="0" borderId="1" xfId="0" applyFont="1" applyBorder="1" applyAlignment="1">
      <alignment horizontal="center" vertical="top"/>
    </xf>
    <xf numFmtId="0" fontId="9" fillId="0" borderId="1" xfId="0" applyFont="1" applyBorder="1" applyAlignment="1">
      <alignment horizontal="center" vertical="top"/>
    </xf>
    <xf numFmtId="0" fontId="4" fillId="0" borderId="0" xfId="0" applyFont="1" applyAlignment="1">
      <alignment vertical="top"/>
    </xf>
    <xf numFmtId="0" fontId="7"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165" fontId="7" fillId="3" borderId="1" xfId="1" applyNumberFormat="1" applyFont="1" applyFill="1" applyBorder="1" applyAlignment="1">
      <alignment horizontal="center" vertical="top"/>
    </xf>
    <xf numFmtId="0" fontId="3" fillId="0" borderId="2" xfId="0" applyFont="1" applyBorder="1" applyAlignment="1">
      <alignment vertical="top"/>
    </xf>
    <xf numFmtId="0" fontId="3" fillId="2" borderId="1" xfId="0" applyFont="1" applyFill="1" applyBorder="1" applyAlignment="1">
      <alignment vertical="top" wrapText="1"/>
    </xf>
    <xf numFmtId="165" fontId="3" fillId="2" borderId="1" xfId="1" applyNumberFormat="1" applyFont="1" applyFill="1" applyBorder="1" applyAlignment="1">
      <alignment horizontal="center" vertical="top"/>
    </xf>
    <xf numFmtId="165" fontId="3" fillId="2" borderId="1" xfId="1" applyNumberFormat="1" applyFont="1" applyFill="1" applyBorder="1" applyAlignment="1">
      <alignment vertical="top"/>
    </xf>
    <xf numFmtId="43" fontId="7" fillId="3" borderId="1" xfId="1" applyFont="1" applyFill="1" applyBorder="1" applyAlignment="1">
      <alignment vertical="top"/>
    </xf>
    <xf numFmtId="43" fontId="3" fillId="0" borderId="1" xfId="1" applyFont="1" applyBorder="1" applyAlignment="1">
      <alignment vertical="top"/>
    </xf>
    <xf numFmtId="0" fontId="5" fillId="0" borderId="0" xfId="0" applyFont="1" applyAlignment="1">
      <alignment horizontal="left"/>
    </xf>
    <xf numFmtId="43" fontId="6" fillId="0" borderId="0" xfId="1" applyFont="1"/>
    <xf numFmtId="43" fontId="5" fillId="0" borderId="0" xfId="0" applyNumberFormat="1" applyFont="1"/>
    <xf numFmtId="165" fontId="3" fillId="0" borderId="1" xfId="1" applyNumberFormat="1" applyFont="1" applyFill="1" applyBorder="1" applyAlignment="1">
      <alignment horizontal="center" vertical="top" wrapText="1"/>
    </xf>
    <xf numFmtId="165" fontId="3" fillId="2" borderId="1" xfId="1" applyNumberFormat="1" applyFont="1" applyFill="1" applyBorder="1" applyAlignment="1">
      <alignment vertical="top" wrapText="1"/>
    </xf>
    <xf numFmtId="165" fontId="3" fillId="0" borderId="1" xfId="1" applyNumberFormat="1" applyFont="1" applyFill="1" applyBorder="1" applyAlignment="1">
      <alignment vertical="top" wrapText="1"/>
    </xf>
    <xf numFmtId="165" fontId="3" fillId="0" borderId="1" xfId="1" applyNumberFormat="1" applyFont="1" applyBorder="1" applyAlignment="1">
      <alignment vertical="top" wrapText="1"/>
    </xf>
    <xf numFmtId="165" fontId="11" fillId="0" borderId="1" xfId="1" applyNumberFormat="1" applyFont="1" applyFill="1" applyBorder="1" applyAlignment="1">
      <alignment horizontal="center" vertical="top"/>
    </xf>
    <xf numFmtId="165" fontId="10" fillId="0" borderId="1" xfId="1" applyNumberFormat="1" applyFont="1" applyBorder="1" applyAlignment="1">
      <alignment vertical="top"/>
    </xf>
    <xf numFmtId="165" fontId="11" fillId="0" borderId="1" xfId="1" applyNumberFormat="1" applyFont="1" applyFill="1" applyBorder="1" applyAlignment="1">
      <alignment vertical="top"/>
    </xf>
    <xf numFmtId="0" fontId="3" fillId="0" borderId="1" xfId="1" applyNumberFormat="1" applyFont="1" applyBorder="1" applyAlignment="1">
      <alignment horizontal="left" vertical="top" wrapText="1"/>
    </xf>
    <xf numFmtId="0" fontId="3" fillId="0" borderId="1" xfId="1" applyNumberFormat="1" applyFont="1" applyBorder="1" applyAlignment="1">
      <alignment vertical="top" wrapText="1"/>
    </xf>
    <xf numFmtId="0" fontId="3" fillId="0" borderId="1" xfId="1" applyNumberFormat="1" applyFont="1" applyFill="1" applyBorder="1" applyAlignment="1">
      <alignment vertical="top" wrapText="1"/>
    </xf>
    <xf numFmtId="0" fontId="3" fillId="2" borderId="1" xfId="1" applyNumberFormat="1" applyFont="1" applyFill="1" applyBorder="1" applyAlignment="1">
      <alignment vertical="top" wrapText="1"/>
    </xf>
    <xf numFmtId="0" fontId="3" fillId="2" borderId="3" xfId="1" applyNumberFormat="1" applyFont="1" applyFill="1" applyBorder="1" applyAlignment="1">
      <alignment vertical="top" wrapText="1"/>
    </xf>
    <xf numFmtId="165" fontId="7" fillId="6" borderId="1" xfId="1" applyNumberFormat="1" applyFont="1" applyFill="1" applyBorder="1" applyAlignment="1">
      <alignment horizontal="center" vertical="top"/>
    </xf>
    <xf numFmtId="0" fontId="7" fillId="6" borderId="1" xfId="0" applyFont="1" applyFill="1" applyBorder="1" applyAlignment="1">
      <alignment horizontal="center" vertical="top" wrapText="1"/>
    </xf>
    <xf numFmtId="43" fontId="7" fillId="3" borderId="1" xfId="1" applyFont="1" applyFill="1" applyBorder="1" applyAlignment="1">
      <alignment horizontal="center" vertical="top"/>
    </xf>
    <xf numFmtId="0" fontId="3" fillId="0" borderId="1" xfId="1" applyNumberFormat="1" applyFont="1" applyFill="1" applyBorder="1" applyAlignment="1">
      <alignment horizontal="right" vertical="top" wrapText="1"/>
    </xf>
    <xf numFmtId="0" fontId="7" fillId="6" borderId="1" xfId="0" applyFont="1" applyFill="1" applyBorder="1" applyAlignment="1">
      <alignment horizontal="left" vertical="top"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top"/>
    </xf>
    <xf numFmtId="165" fontId="7" fillId="4" borderId="1" xfId="1" applyNumberFormat="1" applyFont="1" applyFill="1" applyBorder="1" applyAlignment="1">
      <alignment horizontal="center" vertical="center" wrapText="1"/>
    </xf>
  </cellXfs>
  <cellStyles count="5">
    <cellStyle name="Comma" xfId="1" builtinId="3"/>
    <cellStyle name="Comma 2" xfId="3" xr:uid="{4EA5A950-FC34-4C2A-BF41-C11CFBEBBE16}"/>
    <cellStyle name="Normal" xfId="0" builtinId="0"/>
    <cellStyle name="Normal 2" xfId="4" xr:uid="{A131DB14-8F69-4F5B-A15A-E16CCF574BAB}"/>
    <cellStyle name="Normal 4" xfId="2" xr:uid="{4D2B42D5-6B14-4934-923C-48AC3E481C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0946-926C-4C5B-80C9-CEEC032A1E7D}">
  <sheetPr>
    <tabColor theme="9"/>
  </sheetPr>
  <dimension ref="A1:K107"/>
  <sheetViews>
    <sheetView tabSelected="1" zoomScale="70" zoomScaleNormal="70" zoomScaleSheetLayoutView="70" workbookViewId="0">
      <pane ySplit="3" topLeftCell="A67" activePane="bottomLeft" state="frozen"/>
      <selection activeCell="D5" sqref="D5:D13"/>
      <selection pane="bottomLeft" activeCell="F4" sqref="F4"/>
    </sheetView>
  </sheetViews>
  <sheetFormatPr defaultColWidth="8.6640625" defaultRowHeight="14.4"/>
  <cols>
    <col min="1" max="1" width="4.6640625" style="6" customWidth="1"/>
    <col min="2" max="2" width="7.33203125" style="7" bestFit="1" customWidth="1"/>
    <col min="3" max="3" width="62.6640625" style="6" customWidth="1"/>
    <col min="4" max="4" width="14.5546875" style="6" customWidth="1"/>
    <col min="5" max="5" width="26" style="6" bestFit="1" customWidth="1"/>
    <col min="6" max="6" width="27.33203125" style="6" customWidth="1"/>
    <col min="7" max="7" width="26.88671875" style="6" bestFit="1" customWidth="1"/>
    <col min="8" max="8" width="68.21875" style="6" customWidth="1"/>
    <col min="9" max="9" width="27.5546875" style="6" customWidth="1"/>
    <col min="10" max="10" width="25.5546875" style="6" customWidth="1"/>
    <col min="11" max="11" width="14.5546875" style="6" bestFit="1" customWidth="1"/>
    <col min="12" max="16384" width="8.6640625" style="6"/>
  </cols>
  <sheetData>
    <row r="1" spans="1:10" ht="21" customHeight="1">
      <c r="A1" s="54" t="s">
        <v>187</v>
      </c>
      <c r="B1" s="54"/>
      <c r="C1" s="54"/>
      <c r="D1" s="56" t="s">
        <v>66</v>
      </c>
      <c r="E1" s="54" t="s">
        <v>134</v>
      </c>
      <c r="F1" s="54" t="s">
        <v>26</v>
      </c>
      <c r="G1" s="54" t="s">
        <v>135</v>
      </c>
      <c r="H1" s="54" t="s">
        <v>136</v>
      </c>
      <c r="I1" s="54" t="s">
        <v>25</v>
      </c>
      <c r="J1" s="53"/>
    </row>
    <row r="2" spans="1:10" ht="111" customHeight="1">
      <c r="A2" s="54"/>
      <c r="B2" s="54"/>
      <c r="C2" s="54"/>
      <c r="D2" s="56"/>
      <c r="E2" s="54"/>
      <c r="F2" s="54"/>
      <c r="G2" s="54"/>
      <c r="H2" s="54"/>
      <c r="I2" s="54"/>
      <c r="J2" s="53"/>
    </row>
    <row r="3" spans="1:10" ht="25.2">
      <c r="A3" s="55" t="s">
        <v>67</v>
      </c>
      <c r="B3" s="55"/>
      <c r="C3" s="55"/>
      <c r="D3" s="9" t="s">
        <v>186</v>
      </c>
      <c r="E3" s="10">
        <f>+E4+E27+E36+E45+E58</f>
        <v>997000000</v>
      </c>
      <c r="F3" s="10">
        <f>+F4+F27+F36+F45+F58</f>
        <v>12245539.77</v>
      </c>
      <c r="G3" s="10">
        <f>+G4+G27+G36+G45+G58</f>
        <v>754004460.24000001</v>
      </c>
      <c r="H3" s="10">
        <v>0</v>
      </c>
      <c r="I3" s="10">
        <v>0</v>
      </c>
      <c r="J3" s="11"/>
    </row>
    <row r="4" spans="1:10" ht="52.2" customHeight="1">
      <c r="A4" s="12">
        <v>1</v>
      </c>
      <c r="B4" s="52" t="s">
        <v>3</v>
      </c>
      <c r="C4" s="52"/>
      <c r="D4" s="48" t="s">
        <v>186</v>
      </c>
      <c r="E4" s="13">
        <f>+E5+E15+E22+E25</f>
        <v>700000000</v>
      </c>
      <c r="F4" s="13">
        <v>0</v>
      </c>
      <c r="G4" s="13">
        <f>+E4-F4</f>
        <v>700000000</v>
      </c>
      <c r="H4" s="13">
        <v>0</v>
      </c>
      <c r="I4" s="13">
        <v>0</v>
      </c>
      <c r="J4" s="11"/>
    </row>
    <row r="5" spans="1:10" ht="25.2">
      <c r="A5" s="14"/>
      <c r="B5" s="14">
        <v>1.1000000000000001</v>
      </c>
      <c r="C5" s="15" t="s">
        <v>13</v>
      </c>
      <c r="D5" s="26" t="s">
        <v>186</v>
      </c>
      <c r="E5" s="16">
        <f>SUM(E6:E14)</f>
        <v>58000000</v>
      </c>
      <c r="F5" s="16">
        <f t="shared" ref="F5" si="0">SUM(F6:F11)</f>
        <v>0</v>
      </c>
      <c r="G5" s="16">
        <f>+E5-F5</f>
        <v>58000000</v>
      </c>
      <c r="H5" s="16">
        <v>0</v>
      </c>
      <c r="I5" s="16">
        <v>0</v>
      </c>
      <c r="J5" s="11"/>
    </row>
    <row r="6" spans="1:10" ht="75.599999999999994">
      <c r="A6" s="17"/>
      <c r="B6" s="18"/>
      <c r="C6" s="1" t="s">
        <v>36</v>
      </c>
      <c r="D6" s="3" t="s">
        <v>45</v>
      </c>
      <c r="E6" s="4">
        <v>10000000</v>
      </c>
      <c r="F6" s="4">
        <v>0</v>
      </c>
      <c r="G6" s="4">
        <f>+E6-F6</f>
        <v>10000000</v>
      </c>
      <c r="H6" s="4" t="s">
        <v>139</v>
      </c>
      <c r="I6" s="36" t="s">
        <v>35</v>
      </c>
      <c r="J6" s="11"/>
    </row>
    <row r="7" spans="1:10" ht="50.4">
      <c r="A7" s="17"/>
      <c r="B7" s="18"/>
      <c r="C7" s="2" t="s">
        <v>37</v>
      </c>
      <c r="D7" s="3" t="s">
        <v>46</v>
      </c>
      <c r="E7" s="4">
        <v>7500000</v>
      </c>
      <c r="F7" s="4">
        <v>0</v>
      </c>
      <c r="G7" s="4">
        <f t="shared" ref="G7:G26" si="1">+E7-F7</f>
        <v>7500000</v>
      </c>
      <c r="H7" s="4" t="s">
        <v>137</v>
      </c>
      <c r="I7" s="36" t="s">
        <v>35</v>
      </c>
      <c r="J7" s="11"/>
    </row>
    <row r="8" spans="1:10" ht="50.4">
      <c r="A8" s="17"/>
      <c r="B8" s="18"/>
      <c r="C8" s="1" t="s">
        <v>38</v>
      </c>
      <c r="D8" s="3" t="s">
        <v>47</v>
      </c>
      <c r="E8" s="4">
        <v>2500000</v>
      </c>
      <c r="F8" s="4">
        <v>0</v>
      </c>
      <c r="G8" s="4">
        <f t="shared" si="1"/>
        <v>2500000</v>
      </c>
      <c r="H8" s="4" t="s">
        <v>138</v>
      </c>
      <c r="I8" s="36" t="s">
        <v>35</v>
      </c>
      <c r="J8" s="11"/>
    </row>
    <row r="9" spans="1:10" ht="50.4">
      <c r="A9" s="17"/>
      <c r="B9" s="18"/>
      <c r="C9" s="1" t="s">
        <v>39</v>
      </c>
      <c r="D9" s="3" t="s">
        <v>48</v>
      </c>
      <c r="E9" s="4">
        <v>5000000</v>
      </c>
      <c r="F9" s="4">
        <v>0</v>
      </c>
      <c r="G9" s="4">
        <f t="shared" si="1"/>
        <v>5000000</v>
      </c>
      <c r="H9" s="4" t="s">
        <v>138</v>
      </c>
      <c r="I9" s="36" t="s">
        <v>35</v>
      </c>
      <c r="J9" s="11"/>
    </row>
    <row r="10" spans="1:10" ht="56.25" customHeight="1">
      <c r="A10" s="17"/>
      <c r="B10" s="18"/>
      <c r="C10" s="1" t="s">
        <v>40</v>
      </c>
      <c r="D10" s="3" t="s">
        <v>49</v>
      </c>
      <c r="E10" s="4">
        <v>20000000</v>
      </c>
      <c r="F10" s="4">
        <v>0</v>
      </c>
      <c r="G10" s="4">
        <f t="shared" si="1"/>
        <v>20000000</v>
      </c>
      <c r="H10" s="4" t="s">
        <v>140</v>
      </c>
      <c r="I10" s="36" t="s">
        <v>35</v>
      </c>
      <c r="J10" s="11"/>
    </row>
    <row r="11" spans="1:10" ht="50.4">
      <c r="A11" s="17"/>
      <c r="B11" s="18"/>
      <c r="C11" s="1" t="s">
        <v>41</v>
      </c>
      <c r="D11" s="3" t="s">
        <v>50</v>
      </c>
      <c r="E11" s="4">
        <v>3000000</v>
      </c>
      <c r="F11" s="4">
        <v>0</v>
      </c>
      <c r="G11" s="4">
        <f t="shared" si="1"/>
        <v>3000000</v>
      </c>
      <c r="H11" s="4" t="s">
        <v>176</v>
      </c>
      <c r="I11" s="36" t="s">
        <v>35</v>
      </c>
      <c r="J11" s="11"/>
    </row>
    <row r="12" spans="1:10" ht="50.4">
      <c r="A12" s="17"/>
      <c r="B12" s="18"/>
      <c r="C12" s="1" t="s">
        <v>42</v>
      </c>
      <c r="D12" s="3" t="s">
        <v>51</v>
      </c>
      <c r="E12" s="4">
        <v>2000000</v>
      </c>
      <c r="F12" s="4">
        <v>0</v>
      </c>
      <c r="G12" s="4">
        <f t="shared" si="1"/>
        <v>2000000</v>
      </c>
      <c r="H12" s="4" t="s">
        <v>176</v>
      </c>
      <c r="I12" s="36" t="s">
        <v>35</v>
      </c>
      <c r="J12" s="11"/>
    </row>
    <row r="13" spans="1:10" ht="100.8">
      <c r="A13" s="17"/>
      <c r="B13" s="18"/>
      <c r="C13" s="1" t="s">
        <v>43</v>
      </c>
      <c r="D13" s="3" t="s">
        <v>52</v>
      </c>
      <c r="E13" s="4">
        <v>3000000</v>
      </c>
      <c r="F13" s="4">
        <v>0</v>
      </c>
      <c r="G13" s="4">
        <f t="shared" si="1"/>
        <v>3000000</v>
      </c>
      <c r="H13" s="38" t="s">
        <v>141</v>
      </c>
      <c r="I13" s="36" t="s">
        <v>35</v>
      </c>
      <c r="J13" s="11"/>
    </row>
    <row r="14" spans="1:10" ht="50.4">
      <c r="A14" s="17"/>
      <c r="B14" s="18"/>
      <c r="C14" s="1" t="s">
        <v>44</v>
      </c>
      <c r="D14" s="3" t="s">
        <v>53</v>
      </c>
      <c r="E14" s="4">
        <v>5000000</v>
      </c>
      <c r="F14" s="4">
        <v>0</v>
      </c>
      <c r="G14" s="4">
        <f t="shared" si="1"/>
        <v>5000000</v>
      </c>
      <c r="H14" s="4" t="s">
        <v>163</v>
      </c>
      <c r="I14" s="36" t="s">
        <v>35</v>
      </c>
      <c r="J14" s="11"/>
    </row>
    <row r="15" spans="1:10" ht="50.4">
      <c r="A15" s="14"/>
      <c r="B15" s="14">
        <v>1.2</v>
      </c>
      <c r="C15" s="15" t="s">
        <v>14</v>
      </c>
      <c r="D15" s="19" t="s">
        <v>186</v>
      </c>
      <c r="E15" s="16">
        <f>SUM(E16:E21)</f>
        <v>27000000</v>
      </c>
      <c r="F15" s="16">
        <f t="shared" ref="F15" si="2">SUM(F16:F21)</f>
        <v>0</v>
      </c>
      <c r="G15" s="16">
        <f>SUM(G16:G21)</f>
        <v>27000000</v>
      </c>
      <c r="H15" s="16">
        <v>0</v>
      </c>
      <c r="I15" s="16">
        <v>0</v>
      </c>
      <c r="J15" s="11"/>
    </row>
    <row r="16" spans="1:10" ht="59.25" customHeight="1">
      <c r="A16" s="17"/>
      <c r="B16" s="18"/>
      <c r="C16" s="1" t="s">
        <v>54</v>
      </c>
      <c r="D16" s="3" t="s">
        <v>59</v>
      </c>
      <c r="E16" s="4">
        <v>5000000</v>
      </c>
      <c r="F16" s="4">
        <v>0</v>
      </c>
      <c r="G16" s="4">
        <f t="shared" si="1"/>
        <v>5000000</v>
      </c>
      <c r="H16" s="4" t="s">
        <v>142</v>
      </c>
      <c r="I16" s="36" t="s">
        <v>35</v>
      </c>
      <c r="J16" s="11"/>
    </row>
    <row r="17" spans="1:10" s="22" customFormat="1" ht="75.599999999999994">
      <c r="A17" s="20"/>
      <c r="B17" s="21"/>
      <c r="C17" s="1" t="s">
        <v>27</v>
      </c>
      <c r="D17" s="3" t="s">
        <v>60</v>
      </c>
      <c r="E17" s="4">
        <v>5000000</v>
      </c>
      <c r="F17" s="4">
        <v>0</v>
      </c>
      <c r="G17" s="4">
        <f t="shared" si="1"/>
        <v>5000000</v>
      </c>
      <c r="H17" s="4" t="s">
        <v>142</v>
      </c>
      <c r="I17" s="36" t="s">
        <v>35</v>
      </c>
      <c r="J17" s="11"/>
    </row>
    <row r="18" spans="1:10" s="22" customFormat="1" ht="50.4">
      <c r="A18" s="17"/>
      <c r="B18" s="18"/>
      <c r="C18" s="1" t="s">
        <v>55</v>
      </c>
      <c r="D18" s="3" t="s">
        <v>61</v>
      </c>
      <c r="E18" s="5">
        <v>7000000</v>
      </c>
      <c r="F18" s="5">
        <v>0</v>
      </c>
      <c r="G18" s="4">
        <f t="shared" si="1"/>
        <v>7000000</v>
      </c>
      <c r="H18" s="5" t="s">
        <v>139</v>
      </c>
      <c r="I18" s="36" t="s">
        <v>35</v>
      </c>
      <c r="J18" s="11"/>
    </row>
    <row r="19" spans="1:10" s="22" customFormat="1" ht="50.4">
      <c r="A19" s="17"/>
      <c r="B19" s="18"/>
      <c r="C19" s="1" t="s">
        <v>56</v>
      </c>
      <c r="D19" s="3" t="s">
        <v>62</v>
      </c>
      <c r="E19" s="4">
        <v>3000000</v>
      </c>
      <c r="F19" s="4">
        <v>0</v>
      </c>
      <c r="G19" s="4">
        <f t="shared" si="1"/>
        <v>3000000</v>
      </c>
      <c r="H19" s="4" t="s">
        <v>143</v>
      </c>
      <c r="I19" s="36" t="s">
        <v>35</v>
      </c>
      <c r="J19" s="11"/>
    </row>
    <row r="20" spans="1:10" s="22" customFormat="1" ht="50.4">
      <c r="A20" s="17"/>
      <c r="B20" s="18"/>
      <c r="C20" s="1" t="s">
        <v>57</v>
      </c>
      <c r="D20" s="3" t="s">
        <v>63</v>
      </c>
      <c r="E20" s="42">
        <v>2000000</v>
      </c>
      <c r="F20" s="42">
        <v>0</v>
      </c>
      <c r="G20" s="42">
        <f t="shared" si="1"/>
        <v>2000000</v>
      </c>
      <c r="H20" s="4" t="s">
        <v>139</v>
      </c>
      <c r="I20" s="36" t="s">
        <v>35</v>
      </c>
      <c r="J20" s="11"/>
    </row>
    <row r="21" spans="1:10" s="22" customFormat="1" ht="50.4">
      <c r="A21" s="17"/>
      <c r="B21" s="18"/>
      <c r="C21" s="1" t="s">
        <v>58</v>
      </c>
      <c r="D21" s="3" t="s">
        <v>64</v>
      </c>
      <c r="E21" s="4">
        <v>5000000</v>
      </c>
      <c r="F21" s="4">
        <v>0</v>
      </c>
      <c r="G21" s="4">
        <f t="shared" si="1"/>
        <v>5000000</v>
      </c>
      <c r="H21" s="4" t="s">
        <v>144</v>
      </c>
      <c r="I21" s="36" t="s">
        <v>35</v>
      </c>
      <c r="J21" s="11"/>
    </row>
    <row r="22" spans="1:10" ht="27.6" customHeight="1">
      <c r="A22" s="14"/>
      <c r="B22" s="23">
        <v>1.3</v>
      </c>
      <c r="C22" s="15" t="s">
        <v>0</v>
      </c>
      <c r="D22" s="19" t="s">
        <v>186</v>
      </c>
      <c r="E22" s="16">
        <f>+E23+E24</f>
        <v>600000000</v>
      </c>
      <c r="F22" s="16">
        <f t="shared" ref="F22:G22" si="3">+F23+F24</f>
        <v>0</v>
      </c>
      <c r="G22" s="16">
        <f t="shared" si="3"/>
        <v>600000000</v>
      </c>
      <c r="H22" s="16">
        <v>0</v>
      </c>
      <c r="I22" s="16">
        <v>0</v>
      </c>
      <c r="J22" s="11"/>
    </row>
    <row r="23" spans="1:10" ht="49.95" customHeight="1">
      <c r="A23" s="17"/>
      <c r="B23" s="18"/>
      <c r="C23" s="2" t="s">
        <v>8</v>
      </c>
      <c r="D23" s="3" t="s">
        <v>68</v>
      </c>
      <c r="E23" s="5">
        <v>300000000</v>
      </c>
      <c r="F23" s="5">
        <v>0</v>
      </c>
      <c r="G23" s="4">
        <f t="shared" si="1"/>
        <v>300000000</v>
      </c>
      <c r="H23" s="43" t="s">
        <v>145</v>
      </c>
      <c r="I23" s="36" t="s">
        <v>35</v>
      </c>
      <c r="J23" s="11"/>
    </row>
    <row r="24" spans="1:10" ht="50.4">
      <c r="A24" s="17"/>
      <c r="B24" s="18"/>
      <c r="C24" s="2" t="s">
        <v>65</v>
      </c>
      <c r="D24" s="3" t="s">
        <v>69</v>
      </c>
      <c r="E24" s="5">
        <v>300000000</v>
      </c>
      <c r="F24" s="5">
        <v>0</v>
      </c>
      <c r="G24" s="4">
        <f t="shared" si="1"/>
        <v>300000000</v>
      </c>
      <c r="H24" s="5" t="s">
        <v>146</v>
      </c>
      <c r="I24" s="36" t="s">
        <v>35</v>
      </c>
      <c r="J24" s="11"/>
    </row>
    <row r="25" spans="1:10" ht="25.2">
      <c r="A25" s="14"/>
      <c r="B25" s="14">
        <v>1.4</v>
      </c>
      <c r="C25" s="15" t="s">
        <v>9</v>
      </c>
      <c r="D25" s="19" t="s">
        <v>186</v>
      </c>
      <c r="E25" s="16">
        <f>+E26</f>
        <v>15000000</v>
      </c>
      <c r="F25" s="16">
        <f>+F26</f>
        <v>0</v>
      </c>
      <c r="G25" s="16">
        <f t="shared" ref="G25" si="4">+G26</f>
        <v>15000000</v>
      </c>
      <c r="H25" s="16">
        <v>0</v>
      </c>
      <c r="I25" s="16">
        <v>0</v>
      </c>
      <c r="J25" s="11"/>
    </row>
    <row r="26" spans="1:10" ht="409.6">
      <c r="A26" s="2"/>
      <c r="B26" s="24"/>
      <c r="C26" s="2" t="s">
        <v>70</v>
      </c>
      <c r="D26" s="40" t="s">
        <v>147</v>
      </c>
      <c r="E26" s="5">
        <v>15000000</v>
      </c>
      <c r="F26" s="41">
        <v>0</v>
      </c>
      <c r="G26" s="4">
        <f t="shared" si="1"/>
        <v>15000000</v>
      </c>
      <c r="H26" s="44" t="s">
        <v>148</v>
      </c>
      <c r="I26" s="36" t="s">
        <v>35</v>
      </c>
      <c r="J26" s="11"/>
    </row>
    <row r="27" spans="1:10" ht="77.400000000000006" customHeight="1">
      <c r="A27" s="12">
        <v>2</v>
      </c>
      <c r="B27" s="52" t="s">
        <v>6</v>
      </c>
      <c r="C27" s="52"/>
      <c r="D27" s="49" t="s">
        <v>186</v>
      </c>
      <c r="E27" s="13">
        <f>+E28+E30+E34</f>
        <v>23700000</v>
      </c>
      <c r="F27" s="13">
        <f t="shared" ref="F27:G27" si="5">+F28+F30+F34</f>
        <v>3158634</v>
      </c>
      <c r="G27" s="13">
        <f t="shared" si="5"/>
        <v>20541366</v>
      </c>
      <c r="H27" s="13">
        <v>0</v>
      </c>
      <c r="I27" s="13">
        <v>0</v>
      </c>
      <c r="J27" s="11"/>
    </row>
    <row r="28" spans="1:10" ht="50.4">
      <c r="A28" s="14"/>
      <c r="B28" s="14">
        <v>2.1</v>
      </c>
      <c r="C28" s="15" t="s">
        <v>12</v>
      </c>
      <c r="D28" s="14" t="s">
        <v>186</v>
      </c>
      <c r="E28" s="16">
        <f>SUM(E29:E29)</f>
        <v>2000000</v>
      </c>
      <c r="F28" s="16">
        <v>0</v>
      </c>
      <c r="G28" s="16">
        <f>+E28-F28</f>
        <v>2000000</v>
      </c>
      <c r="H28" s="16">
        <v>0</v>
      </c>
      <c r="I28" s="16">
        <v>0</v>
      </c>
      <c r="J28" s="11"/>
    </row>
    <row r="29" spans="1:10" ht="50.4">
      <c r="A29" s="17"/>
      <c r="B29" s="18"/>
      <c r="C29" s="25" t="s">
        <v>71</v>
      </c>
      <c r="D29" s="3" t="s">
        <v>72</v>
      </c>
      <c r="E29" s="4">
        <v>2000000</v>
      </c>
      <c r="F29" s="4">
        <v>0</v>
      </c>
      <c r="G29" s="4">
        <f>+E29-F29</f>
        <v>2000000</v>
      </c>
      <c r="H29" s="4" t="s">
        <v>149</v>
      </c>
      <c r="I29" s="36" t="s">
        <v>35</v>
      </c>
      <c r="J29" s="11"/>
    </row>
    <row r="30" spans="1:10" ht="31.95" customHeight="1">
      <c r="A30" s="14"/>
      <c r="B30" s="14">
        <v>2.2000000000000002</v>
      </c>
      <c r="C30" s="15" t="s">
        <v>28</v>
      </c>
      <c r="D30" s="14" t="s">
        <v>186</v>
      </c>
      <c r="E30" s="16">
        <f>SUM(E31:E33)</f>
        <v>18700000</v>
      </c>
      <c r="F30" s="16">
        <f t="shared" ref="F30:G30" si="6">SUM(F31:F33)</f>
        <v>3158634</v>
      </c>
      <c r="G30" s="16">
        <f t="shared" si="6"/>
        <v>15541366</v>
      </c>
      <c r="H30" s="16">
        <v>0</v>
      </c>
      <c r="I30" s="16">
        <v>0</v>
      </c>
      <c r="J30" s="11"/>
    </row>
    <row r="31" spans="1:10" ht="409.6">
      <c r="A31" s="17"/>
      <c r="B31" s="18"/>
      <c r="C31" s="1" t="s">
        <v>10</v>
      </c>
      <c r="D31" s="3" t="s">
        <v>73</v>
      </c>
      <c r="E31" s="4">
        <v>4200000</v>
      </c>
      <c r="F31" s="4">
        <v>1370840</v>
      </c>
      <c r="G31" s="4">
        <f>+E31-F31</f>
        <v>2829160</v>
      </c>
      <c r="H31" s="45" t="s">
        <v>150</v>
      </c>
      <c r="I31" s="36" t="s">
        <v>35</v>
      </c>
      <c r="J31" s="11"/>
    </row>
    <row r="32" spans="1:10" ht="302.39999999999998">
      <c r="A32" s="17"/>
      <c r="B32" s="18"/>
      <c r="C32" s="1" t="s">
        <v>74</v>
      </c>
      <c r="D32" s="3" t="s">
        <v>75</v>
      </c>
      <c r="E32" s="4">
        <v>4500000</v>
      </c>
      <c r="F32" s="4">
        <v>1787794</v>
      </c>
      <c r="G32" s="4">
        <f>+E32-F32</f>
        <v>2712206</v>
      </c>
      <c r="H32" s="45" t="s">
        <v>151</v>
      </c>
      <c r="I32" s="36" t="s">
        <v>35</v>
      </c>
      <c r="J32" s="11"/>
    </row>
    <row r="33" spans="1:10" ht="50.4">
      <c r="A33" s="17"/>
      <c r="B33" s="18"/>
      <c r="C33" s="1" t="s">
        <v>76</v>
      </c>
      <c r="D33" s="3" t="s">
        <v>77</v>
      </c>
      <c r="E33" s="4">
        <v>10000000</v>
      </c>
      <c r="F33" s="4">
        <v>0</v>
      </c>
      <c r="G33" s="4">
        <f>+E33-F33</f>
        <v>10000000</v>
      </c>
      <c r="H33" s="5" t="s">
        <v>139</v>
      </c>
      <c r="I33" s="36" t="s">
        <v>35</v>
      </c>
      <c r="J33" s="11"/>
    </row>
    <row r="34" spans="1:10" ht="75.599999999999994">
      <c r="A34" s="14"/>
      <c r="B34" s="14">
        <v>2.2999999999999998</v>
      </c>
      <c r="C34" s="15" t="s">
        <v>15</v>
      </c>
      <c r="D34" s="19" t="s">
        <v>186</v>
      </c>
      <c r="E34" s="16">
        <f>+E35</f>
        <v>3000000</v>
      </c>
      <c r="F34" s="16">
        <v>0</v>
      </c>
      <c r="G34" s="16">
        <v>3000000</v>
      </c>
      <c r="H34" s="16">
        <v>0</v>
      </c>
      <c r="I34" s="16">
        <v>0</v>
      </c>
      <c r="J34" s="11"/>
    </row>
    <row r="35" spans="1:10" ht="75.599999999999994">
      <c r="A35" s="17"/>
      <c r="B35" s="18"/>
      <c r="C35" s="25" t="s">
        <v>5</v>
      </c>
      <c r="D35" s="3" t="s">
        <v>78</v>
      </c>
      <c r="E35" s="5">
        <v>3000000</v>
      </c>
      <c r="F35" s="5">
        <v>0</v>
      </c>
      <c r="G35" s="4">
        <f>+E35-F35</f>
        <v>3000000</v>
      </c>
      <c r="H35" s="5" t="s">
        <v>152</v>
      </c>
      <c r="I35" s="36" t="s">
        <v>35</v>
      </c>
      <c r="J35" s="11"/>
    </row>
    <row r="36" spans="1:10" ht="57.75" customHeight="1">
      <c r="A36" s="12">
        <v>3</v>
      </c>
      <c r="B36" s="52" t="s">
        <v>7</v>
      </c>
      <c r="C36" s="52"/>
      <c r="D36" s="49" t="s">
        <v>186</v>
      </c>
      <c r="E36" s="13">
        <f>+E37+E43+E40</f>
        <v>25000000</v>
      </c>
      <c r="F36" s="13">
        <v>2905009.01</v>
      </c>
      <c r="G36" s="13">
        <v>94991</v>
      </c>
      <c r="H36" s="13">
        <v>0</v>
      </c>
      <c r="I36" s="13">
        <v>0</v>
      </c>
      <c r="J36" s="11"/>
    </row>
    <row r="37" spans="1:10" ht="75.599999999999994">
      <c r="A37" s="14"/>
      <c r="B37" s="14">
        <v>3.1</v>
      </c>
      <c r="C37" s="15" t="s">
        <v>16</v>
      </c>
      <c r="D37" s="14" t="s">
        <v>186</v>
      </c>
      <c r="E37" s="26">
        <f>SUM(E38:E39)</f>
        <v>15000000</v>
      </c>
      <c r="F37" s="26">
        <v>0</v>
      </c>
      <c r="G37" s="26">
        <v>15000000</v>
      </c>
      <c r="H37" s="26">
        <v>0</v>
      </c>
      <c r="I37" s="26">
        <v>0</v>
      </c>
      <c r="J37" s="11"/>
    </row>
    <row r="38" spans="1:10" ht="409.6">
      <c r="A38" s="17"/>
      <c r="B38" s="18"/>
      <c r="C38" s="25" t="s">
        <v>79</v>
      </c>
      <c r="D38" s="3" t="s">
        <v>80</v>
      </c>
      <c r="E38" s="4">
        <v>10000000</v>
      </c>
      <c r="F38" s="4">
        <v>0</v>
      </c>
      <c r="G38" s="4">
        <f>+E38-F38</f>
        <v>10000000</v>
      </c>
      <c r="H38" s="45" t="s">
        <v>153</v>
      </c>
      <c r="I38" s="36" t="s">
        <v>35</v>
      </c>
      <c r="J38" s="11"/>
    </row>
    <row r="39" spans="1:10" ht="100.8">
      <c r="A39" s="17"/>
      <c r="B39" s="18"/>
      <c r="C39" s="25" t="s">
        <v>81</v>
      </c>
      <c r="D39" s="3" t="s">
        <v>82</v>
      </c>
      <c r="E39" s="5">
        <v>5000000</v>
      </c>
      <c r="F39" s="5">
        <v>0</v>
      </c>
      <c r="G39" s="4">
        <f>+E39-F39</f>
        <v>5000000</v>
      </c>
      <c r="H39" s="39" t="s">
        <v>154</v>
      </c>
      <c r="I39" s="36" t="s">
        <v>35</v>
      </c>
      <c r="J39" s="11"/>
    </row>
    <row r="40" spans="1:10" ht="75.599999999999994">
      <c r="A40" s="14"/>
      <c r="B40" s="14">
        <v>3.2</v>
      </c>
      <c r="C40" s="15" t="s">
        <v>83</v>
      </c>
      <c r="D40" s="14" t="s">
        <v>186</v>
      </c>
      <c r="E40" s="26">
        <f>SUM(E41:E42)</f>
        <v>7000000</v>
      </c>
      <c r="F40" s="26">
        <v>0</v>
      </c>
      <c r="G40" s="26">
        <v>7000000</v>
      </c>
      <c r="H40" s="26">
        <v>0</v>
      </c>
      <c r="I40" s="26">
        <v>0</v>
      </c>
      <c r="J40" s="11"/>
    </row>
    <row r="41" spans="1:10" ht="201.6">
      <c r="A41" s="17"/>
      <c r="B41" s="18"/>
      <c r="C41" s="25" t="s">
        <v>84</v>
      </c>
      <c r="D41" s="3" t="s">
        <v>85</v>
      </c>
      <c r="E41" s="5">
        <v>2000000</v>
      </c>
      <c r="F41" s="5">
        <v>0</v>
      </c>
      <c r="G41" s="4">
        <f>+E41-F41</f>
        <v>2000000</v>
      </c>
      <c r="H41" s="44" t="s">
        <v>155</v>
      </c>
      <c r="I41" s="36" t="s">
        <v>35</v>
      </c>
      <c r="J41" s="11"/>
    </row>
    <row r="42" spans="1:10" ht="409.6">
      <c r="A42" s="17"/>
      <c r="B42" s="18"/>
      <c r="C42" s="25" t="s">
        <v>86</v>
      </c>
      <c r="D42" s="3" t="s">
        <v>156</v>
      </c>
      <c r="E42" s="5">
        <v>5000000</v>
      </c>
      <c r="F42" s="5">
        <v>0</v>
      </c>
      <c r="G42" s="4">
        <f>+E42-F42</f>
        <v>5000000</v>
      </c>
      <c r="H42" s="44" t="s">
        <v>157</v>
      </c>
      <c r="I42" s="36" t="s">
        <v>35</v>
      </c>
      <c r="J42" s="11"/>
    </row>
    <row r="43" spans="1:10" ht="52.95" customHeight="1">
      <c r="A43" s="14"/>
      <c r="B43" s="14">
        <v>3.3</v>
      </c>
      <c r="C43" s="15" t="s">
        <v>17</v>
      </c>
      <c r="D43" s="14" t="s">
        <v>186</v>
      </c>
      <c r="E43" s="16">
        <f>+E44</f>
        <v>3000000</v>
      </c>
      <c r="F43" s="16">
        <v>2905009.01</v>
      </c>
      <c r="G43" s="16">
        <v>94991</v>
      </c>
      <c r="H43" s="16">
        <v>0</v>
      </c>
      <c r="I43" s="16">
        <v>0</v>
      </c>
      <c r="J43" s="11"/>
    </row>
    <row r="44" spans="1:10" ht="237" customHeight="1">
      <c r="A44" s="17"/>
      <c r="B44" s="18"/>
      <c r="C44" s="25" t="s">
        <v>87</v>
      </c>
      <c r="D44" s="3" t="s">
        <v>88</v>
      </c>
      <c r="E44" s="5">
        <v>3000000</v>
      </c>
      <c r="F44" s="5">
        <v>2905009.01</v>
      </c>
      <c r="G44" s="4">
        <f>+E44-F44</f>
        <v>94990.990000000224</v>
      </c>
      <c r="H44" s="44" t="s">
        <v>158</v>
      </c>
      <c r="I44" s="36" t="s">
        <v>35</v>
      </c>
      <c r="J44" s="11"/>
    </row>
    <row r="45" spans="1:10" ht="55.95" customHeight="1">
      <c r="A45" s="12">
        <v>4</v>
      </c>
      <c r="B45" s="52" t="s">
        <v>29</v>
      </c>
      <c r="C45" s="52"/>
      <c r="D45" s="49" t="s">
        <v>186</v>
      </c>
      <c r="E45" s="13">
        <f>E46+E52+E56</f>
        <v>39550000</v>
      </c>
      <c r="F45" s="13">
        <f>F46+F52+F56</f>
        <v>6181896.7599999998</v>
      </c>
      <c r="G45" s="13">
        <f>G46+G52+G56</f>
        <v>33368103.240000002</v>
      </c>
      <c r="H45" s="13">
        <v>0</v>
      </c>
      <c r="I45" s="13">
        <v>0</v>
      </c>
      <c r="J45" s="11"/>
    </row>
    <row r="46" spans="1:10" ht="52.2" customHeight="1">
      <c r="A46" s="14"/>
      <c r="B46" s="23">
        <v>4.0999999999999996</v>
      </c>
      <c r="C46" s="15" t="s">
        <v>18</v>
      </c>
      <c r="D46" s="14" t="s">
        <v>186</v>
      </c>
      <c r="E46" s="16">
        <f>SUM(E47:E51)</f>
        <v>23050000</v>
      </c>
      <c r="F46" s="16">
        <f>SUM(F47:F51)</f>
        <v>301746.48</v>
      </c>
      <c r="G46" s="16">
        <f>SUM(G47:G51)</f>
        <v>22748253.52</v>
      </c>
      <c r="H46" s="16">
        <v>0</v>
      </c>
      <c r="I46" s="16">
        <v>0</v>
      </c>
      <c r="J46" s="11"/>
    </row>
    <row r="47" spans="1:10" ht="50.4" customHeight="1">
      <c r="A47" s="17"/>
      <c r="B47" s="18"/>
      <c r="C47" s="1" t="s">
        <v>24</v>
      </c>
      <c r="D47" s="3" t="s">
        <v>89</v>
      </c>
      <c r="E47" s="4">
        <v>6000000</v>
      </c>
      <c r="F47" s="4">
        <v>0</v>
      </c>
      <c r="G47" s="4">
        <f t="shared" ref="G47:G55" si="7">+E47-F47</f>
        <v>6000000</v>
      </c>
      <c r="H47" s="38" t="s">
        <v>159</v>
      </c>
      <c r="I47" s="36" t="s">
        <v>35</v>
      </c>
      <c r="J47" s="11"/>
    </row>
    <row r="48" spans="1:10" ht="50.4">
      <c r="A48" s="17"/>
      <c r="B48" s="18"/>
      <c r="C48" s="25" t="s">
        <v>11</v>
      </c>
      <c r="D48" s="3" t="s">
        <v>90</v>
      </c>
      <c r="E48" s="4">
        <v>3000000</v>
      </c>
      <c r="F48" s="4">
        <v>0</v>
      </c>
      <c r="G48" s="4">
        <f t="shared" si="7"/>
        <v>3000000</v>
      </c>
      <c r="H48" s="4" t="s">
        <v>177</v>
      </c>
      <c r="I48" s="36" t="s">
        <v>35</v>
      </c>
      <c r="J48" s="11"/>
    </row>
    <row r="49" spans="1:11" ht="50.4">
      <c r="A49" s="17"/>
      <c r="B49" s="18"/>
      <c r="C49" s="1" t="s">
        <v>30</v>
      </c>
      <c r="D49" s="3" t="s">
        <v>91</v>
      </c>
      <c r="E49" s="4">
        <v>5000000</v>
      </c>
      <c r="F49" s="4">
        <v>0</v>
      </c>
      <c r="G49" s="4">
        <f t="shared" si="7"/>
        <v>5000000</v>
      </c>
      <c r="H49" s="4" t="s">
        <v>160</v>
      </c>
      <c r="I49" s="36" t="s">
        <v>35</v>
      </c>
      <c r="J49" s="11"/>
    </row>
    <row r="50" spans="1:11" ht="50.4">
      <c r="A50" s="17"/>
      <c r="B50" s="18"/>
      <c r="C50" s="1" t="s">
        <v>92</v>
      </c>
      <c r="D50" s="3" t="s">
        <v>161</v>
      </c>
      <c r="E50" s="4">
        <v>2500000</v>
      </c>
      <c r="F50" s="4">
        <v>0</v>
      </c>
      <c r="G50" s="4">
        <f t="shared" si="7"/>
        <v>2500000</v>
      </c>
      <c r="H50" s="4" t="s">
        <v>143</v>
      </c>
      <c r="I50" s="36" t="s">
        <v>35</v>
      </c>
      <c r="J50" s="11"/>
    </row>
    <row r="51" spans="1:11" ht="409.6">
      <c r="A51" s="17"/>
      <c r="B51" s="18"/>
      <c r="C51" s="1" t="s">
        <v>93</v>
      </c>
      <c r="D51" s="3" t="s">
        <v>94</v>
      </c>
      <c r="E51" s="4">
        <v>6550000</v>
      </c>
      <c r="F51" s="4">
        <v>301746.48</v>
      </c>
      <c r="G51" s="4">
        <f t="shared" si="7"/>
        <v>6248253.5199999996</v>
      </c>
      <c r="H51" s="45" t="s">
        <v>162</v>
      </c>
      <c r="I51" s="36" t="s">
        <v>35</v>
      </c>
      <c r="J51" s="11"/>
    </row>
    <row r="52" spans="1:11" ht="51.75" customHeight="1">
      <c r="A52" s="14"/>
      <c r="B52" s="14">
        <v>4.2</v>
      </c>
      <c r="C52" s="15" t="s">
        <v>19</v>
      </c>
      <c r="D52" s="14" t="s">
        <v>186</v>
      </c>
      <c r="E52" s="16">
        <f>SUM(E53:E55)</f>
        <v>13500000</v>
      </c>
      <c r="F52" s="16">
        <f>SUM(F53:F55)</f>
        <v>5845507.2799999993</v>
      </c>
      <c r="G52" s="16">
        <f>SUM(G53:G55)</f>
        <v>7654492.7200000007</v>
      </c>
      <c r="H52" s="16">
        <v>0</v>
      </c>
      <c r="I52" s="16">
        <v>0</v>
      </c>
      <c r="J52" s="11"/>
    </row>
    <row r="53" spans="1:11" ht="52.95" customHeight="1">
      <c r="A53" s="17"/>
      <c r="B53" s="18"/>
      <c r="C53" s="25" t="s">
        <v>95</v>
      </c>
      <c r="D53" s="3" t="s">
        <v>96</v>
      </c>
      <c r="E53" s="42">
        <v>8000000</v>
      </c>
      <c r="F53" s="42">
        <v>3750507.28</v>
      </c>
      <c r="G53" s="42">
        <f t="shared" si="7"/>
        <v>4249492.7200000007</v>
      </c>
      <c r="H53" s="45" t="s">
        <v>178</v>
      </c>
      <c r="I53" s="36" t="s">
        <v>35</v>
      </c>
      <c r="J53" s="11"/>
    </row>
    <row r="54" spans="1:11" ht="252">
      <c r="A54" s="17"/>
      <c r="B54" s="18"/>
      <c r="C54" s="25" t="s">
        <v>97</v>
      </c>
      <c r="D54" s="3" t="s">
        <v>98</v>
      </c>
      <c r="E54" s="42">
        <v>5000000</v>
      </c>
      <c r="F54" s="42">
        <v>1600000</v>
      </c>
      <c r="G54" s="42">
        <f t="shared" si="7"/>
        <v>3400000</v>
      </c>
      <c r="H54" s="45" t="s">
        <v>179</v>
      </c>
      <c r="I54" s="36" t="s">
        <v>35</v>
      </c>
      <c r="J54" s="11"/>
    </row>
    <row r="55" spans="1:11" ht="50.4">
      <c r="A55" s="17"/>
      <c r="B55" s="18"/>
      <c r="C55" s="25" t="s">
        <v>99</v>
      </c>
      <c r="D55" s="3" t="s">
        <v>100</v>
      </c>
      <c r="E55" s="42">
        <v>500000</v>
      </c>
      <c r="F55" s="42">
        <v>495000</v>
      </c>
      <c r="G55" s="42">
        <f t="shared" si="7"/>
        <v>5000</v>
      </c>
      <c r="H55" s="4" t="s">
        <v>180</v>
      </c>
      <c r="I55" s="36" t="s">
        <v>35</v>
      </c>
      <c r="J55" s="11"/>
    </row>
    <row r="56" spans="1:11" ht="52.95" customHeight="1">
      <c r="A56" s="14"/>
      <c r="B56" s="14">
        <v>4.3</v>
      </c>
      <c r="C56" s="15" t="s">
        <v>20</v>
      </c>
      <c r="D56" s="14" t="s">
        <v>186</v>
      </c>
      <c r="E56" s="16">
        <f>+E57</f>
        <v>3000000</v>
      </c>
      <c r="F56" s="16">
        <v>34643</v>
      </c>
      <c r="G56" s="16">
        <f>+E56-F56</f>
        <v>2965357</v>
      </c>
      <c r="H56" s="16">
        <v>0</v>
      </c>
      <c r="I56" s="16">
        <v>0</v>
      </c>
      <c r="J56" s="11"/>
    </row>
    <row r="57" spans="1:11" ht="201.6">
      <c r="A57" s="17"/>
      <c r="B57" s="18"/>
      <c r="C57" s="25" t="s">
        <v>101</v>
      </c>
      <c r="D57" s="3" t="s">
        <v>102</v>
      </c>
      <c r="E57" s="5">
        <v>3000000</v>
      </c>
      <c r="F57" s="5">
        <v>34643</v>
      </c>
      <c r="G57" s="4">
        <f>+E57-F57</f>
        <v>2965357</v>
      </c>
      <c r="H57" s="44" t="s">
        <v>184</v>
      </c>
      <c r="I57" s="36" t="s">
        <v>35</v>
      </c>
      <c r="J57" s="11"/>
    </row>
    <row r="58" spans="1:11" ht="54" customHeight="1">
      <c r="A58" s="12">
        <v>5</v>
      </c>
      <c r="B58" s="52" t="s">
        <v>4</v>
      </c>
      <c r="C58" s="52"/>
      <c r="D58" s="49" t="s">
        <v>186</v>
      </c>
      <c r="E58" s="13">
        <f>+E59+E70+E79</f>
        <v>208750000</v>
      </c>
      <c r="F58" s="13">
        <v>0</v>
      </c>
      <c r="G58" s="13">
        <v>0</v>
      </c>
      <c r="H58" s="13">
        <v>0</v>
      </c>
      <c r="I58" s="13">
        <v>0</v>
      </c>
      <c r="J58" s="11"/>
    </row>
    <row r="59" spans="1:11" ht="25.2">
      <c r="A59" s="14"/>
      <c r="B59" s="23">
        <v>5.0999999999999996</v>
      </c>
      <c r="C59" s="15" t="s">
        <v>21</v>
      </c>
      <c r="D59" s="23" t="s">
        <v>186</v>
      </c>
      <c r="E59" s="16">
        <f>SUM(E60:E69)</f>
        <v>181198000</v>
      </c>
      <c r="F59" s="16">
        <f t="shared" ref="F59:G59" si="8">SUM(F60:F69)</f>
        <v>49225249.079999998</v>
      </c>
      <c r="G59" s="16">
        <f t="shared" si="8"/>
        <v>131972750.92</v>
      </c>
      <c r="H59" s="16">
        <v>0</v>
      </c>
      <c r="I59" s="16">
        <v>0</v>
      </c>
      <c r="J59" s="11"/>
    </row>
    <row r="60" spans="1:11" ht="352.8">
      <c r="A60" s="18"/>
      <c r="B60" s="18"/>
      <c r="C60" s="2" t="s">
        <v>103</v>
      </c>
      <c r="D60" s="3" t="s">
        <v>104</v>
      </c>
      <c r="E60" s="5">
        <v>28000000</v>
      </c>
      <c r="F60" s="5">
        <v>16174001.08</v>
      </c>
      <c r="G60" s="4">
        <f t="shared" ref="G60:G67" si="9">+E60-F60</f>
        <v>11825998.92</v>
      </c>
      <c r="H60" s="44" t="s">
        <v>165</v>
      </c>
      <c r="I60" s="36" t="s">
        <v>35</v>
      </c>
      <c r="J60" s="11"/>
      <c r="K60" s="6">
        <f>+J60*12</f>
        <v>0</v>
      </c>
    </row>
    <row r="61" spans="1:11" ht="24.6" customHeight="1">
      <c r="A61" s="2"/>
      <c r="B61" s="18"/>
      <c r="C61" s="2" t="s">
        <v>105</v>
      </c>
      <c r="D61" s="3" t="s">
        <v>106</v>
      </c>
      <c r="E61" s="5">
        <v>71228000</v>
      </c>
      <c r="F61" s="5">
        <v>23533762.41</v>
      </c>
      <c r="G61" s="4">
        <f t="shared" si="9"/>
        <v>47694237.590000004</v>
      </c>
      <c r="H61" s="5" t="s">
        <v>164</v>
      </c>
      <c r="I61" s="36" t="s">
        <v>35</v>
      </c>
      <c r="J61" s="11"/>
    </row>
    <row r="62" spans="1:11" ht="409.6">
      <c r="A62" s="2"/>
      <c r="B62" s="18"/>
      <c r="C62" s="1" t="s">
        <v>107</v>
      </c>
      <c r="D62" s="3" t="s">
        <v>108</v>
      </c>
      <c r="E62" s="4">
        <v>40000000</v>
      </c>
      <c r="F62" s="4">
        <v>5526831.6799999997</v>
      </c>
      <c r="G62" s="4">
        <f t="shared" si="9"/>
        <v>34473168.32</v>
      </c>
      <c r="H62" s="45" t="s">
        <v>181</v>
      </c>
      <c r="I62" s="36" t="s">
        <v>35</v>
      </c>
      <c r="J62" s="11"/>
    </row>
    <row r="63" spans="1:11" ht="50.4">
      <c r="A63" s="2"/>
      <c r="B63" s="2"/>
      <c r="C63" s="1" t="s">
        <v>109</v>
      </c>
      <c r="D63" s="3" t="s">
        <v>110</v>
      </c>
      <c r="E63" s="5">
        <v>3350000</v>
      </c>
      <c r="F63" s="5">
        <v>1194490</v>
      </c>
      <c r="G63" s="4">
        <f t="shared" si="9"/>
        <v>2155510</v>
      </c>
      <c r="H63" s="5" t="s">
        <v>182</v>
      </c>
      <c r="I63" s="36" t="s">
        <v>35</v>
      </c>
      <c r="J63" s="11"/>
    </row>
    <row r="64" spans="1:11" ht="100.8">
      <c r="A64" s="2"/>
      <c r="B64" s="18"/>
      <c r="C64" s="1" t="s">
        <v>111</v>
      </c>
      <c r="D64" s="3" t="s">
        <v>112</v>
      </c>
      <c r="E64" s="5">
        <v>1000000</v>
      </c>
      <c r="F64" s="5">
        <v>148873.9</v>
      </c>
      <c r="G64" s="4">
        <f t="shared" si="9"/>
        <v>851126.1</v>
      </c>
      <c r="H64" s="39" t="s">
        <v>166</v>
      </c>
      <c r="I64" s="36" t="s">
        <v>35</v>
      </c>
      <c r="J64" s="11"/>
    </row>
    <row r="65" spans="1:11" ht="302.39999999999998">
      <c r="A65" s="2"/>
      <c r="B65" s="18"/>
      <c r="C65" s="1" t="s">
        <v>113</v>
      </c>
      <c r="D65" s="3" t="s">
        <v>114</v>
      </c>
      <c r="E65" s="5">
        <v>800000</v>
      </c>
      <c r="F65" s="5">
        <v>105239</v>
      </c>
      <c r="G65" s="4">
        <f t="shared" si="9"/>
        <v>694761</v>
      </c>
      <c r="H65" s="44" t="s">
        <v>167</v>
      </c>
      <c r="I65" s="36" t="s">
        <v>35</v>
      </c>
      <c r="J65" s="11"/>
      <c r="K65" s="8"/>
    </row>
    <row r="66" spans="1:11" ht="409.6">
      <c r="A66" s="27"/>
      <c r="B66" s="27"/>
      <c r="C66" s="1" t="s">
        <v>115</v>
      </c>
      <c r="D66" s="3" t="s">
        <v>116</v>
      </c>
      <c r="E66" s="5">
        <v>11000000</v>
      </c>
      <c r="F66" s="5">
        <v>1603168.73</v>
      </c>
      <c r="G66" s="4">
        <f t="shared" si="9"/>
        <v>9396831.2699999996</v>
      </c>
      <c r="H66" s="44" t="s">
        <v>185</v>
      </c>
      <c r="I66" s="36" t="s">
        <v>35</v>
      </c>
      <c r="J66" s="11"/>
    </row>
    <row r="67" spans="1:11" ht="151.19999999999999">
      <c r="A67" s="2"/>
      <c r="B67" s="18"/>
      <c r="C67" s="1" t="s">
        <v>117</v>
      </c>
      <c r="D67" s="3" t="s">
        <v>118</v>
      </c>
      <c r="E67" s="5">
        <v>1370000</v>
      </c>
      <c r="F67" s="5">
        <v>916299</v>
      </c>
      <c r="G67" s="4">
        <f t="shared" si="9"/>
        <v>453701</v>
      </c>
      <c r="H67" s="39" t="s">
        <v>168</v>
      </c>
      <c r="I67" s="36" t="s">
        <v>35</v>
      </c>
      <c r="J67" s="11"/>
    </row>
    <row r="68" spans="1:11" ht="409.6">
      <c r="A68" s="2"/>
      <c r="B68" s="18"/>
      <c r="C68" s="1" t="s">
        <v>119</v>
      </c>
      <c r="D68" s="3" t="s">
        <v>120</v>
      </c>
      <c r="E68" s="5">
        <v>1450000</v>
      </c>
      <c r="F68" s="5">
        <v>22583.279999999999</v>
      </c>
      <c r="G68" s="4">
        <f>+E68-F68</f>
        <v>1427416.72</v>
      </c>
      <c r="H68" s="44" t="s">
        <v>169</v>
      </c>
      <c r="I68" s="36" t="s">
        <v>35</v>
      </c>
      <c r="J68" s="11"/>
    </row>
    <row r="69" spans="1:11" ht="50.4">
      <c r="A69" s="2"/>
      <c r="B69" s="18"/>
      <c r="C69" s="25" t="s">
        <v>121</v>
      </c>
      <c r="D69" s="3" t="s">
        <v>122</v>
      </c>
      <c r="E69" s="5">
        <v>23000000</v>
      </c>
      <c r="F69" s="5">
        <v>0</v>
      </c>
      <c r="G69" s="4">
        <f>+E69-F69</f>
        <v>23000000</v>
      </c>
      <c r="H69" s="5" t="s">
        <v>183</v>
      </c>
      <c r="I69" s="36" t="s">
        <v>35</v>
      </c>
      <c r="J69" s="11"/>
    </row>
    <row r="70" spans="1:11" ht="25.2">
      <c r="A70" s="14"/>
      <c r="B70" s="14">
        <v>5.2</v>
      </c>
      <c r="C70" s="15" t="s">
        <v>22</v>
      </c>
      <c r="D70" s="14" t="s">
        <v>186</v>
      </c>
      <c r="E70" s="16">
        <f>+E71+E72+E73</f>
        <v>25800000</v>
      </c>
      <c r="F70" s="16">
        <f t="shared" ref="F70:G70" si="10">+F71+F72+F73</f>
        <v>7344568.8200000003</v>
      </c>
      <c r="G70" s="16">
        <f t="shared" si="10"/>
        <v>18455431.18</v>
      </c>
      <c r="H70" s="16">
        <v>0</v>
      </c>
      <c r="I70" s="16">
        <v>0</v>
      </c>
      <c r="J70" s="11"/>
    </row>
    <row r="71" spans="1:11" ht="50.4">
      <c r="A71" s="17"/>
      <c r="B71" s="18"/>
      <c r="C71" s="1" t="s">
        <v>31</v>
      </c>
      <c r="D71" s="3" t="s">
        <v>123</v>
      </c>
      <c r="E71" s="5">
        <v>6800000</v>
      </c>
      <c r="F71" s="5">
        <v>1827137</v>
      </c>
      <c r="G71" s="4">
        <f>+E71-F71</f>
        <v>4972863</v>
      </c>
      <c r="H71" s="5" t="s">
        <v>139</v>
      </c>
      <c r="I71" s="36" t="s">
        <v>35</v>
      </c>
      <c r="J71" s="11"/>
    </row>
    <row r="72" spans="1:11" ht="50.4">
      <c r="A72" s="17"/>
      <c r="B72" s="18"/>
      <c r="C72" s="1" t="s">
        <v>32</v>
      </c>
      <c r="D72" s="3" t="s">
        <v>124</v>
      </c>
      <c r="E72" s="4">
        <v>3000000</v>
      </c>
      <c r="F72" s="4">
        <v>0</v>
      </c>
      <c r="G72" s="4">
        <f>+E72-F72</f>
        <v>3000000</v>
      </c>
      <c r="H72" s="4" t="s">
        <v>170</v>
      </c>
      <c r="I72" s="36" t="s">
        <v>35</v>
      </c>
      <c r="J72" s="11"/>
    </row>
    <row r="73" spans="1:11" ht="75.599999999999994" customHeight="1">
      <c r="A73" s="17"/>
      <c r="B73" s="18"/>
      <c r="C73" s="1" t="s">
        <v>33</v>
      </c>
      <c r="D73" s="18" t="s">
        <v>186</v>
      </c>
      <c r="E73" s="4">
        <f>+E74+E75+E76+E77+E78</f>
        <v>16000000</v>
      </c>
      <c r="F73" s="4">
        <f t="shared" ref="F73" si="11">+F74+F75+F76+F77+F78</f>
        <v>5517431.8200000003</v>
      </c>
      <c r="G73" s="4">
        <f>+G74+G75+G76+G77+G78</f>
        <v>10482568.18</v>
      </c>
      <c r="H73" s="51" t="s">
        <v>186</v>
      </c>
      <c r="I73" s="36" t="s">
        <v>35</v>
      </c>
      <c r="J73" s="11"/>
    </row>
    <row r="74" spans="1:11" ht="30.75" customHeight="1">
      <c r="A74" s="17"/>
      <c r="B74" s="18"/>
      <c r="C74" s="28" t="s">
        <v>125</v>
      </c>
      <c r="D74" s="29" t="s">
        <v>126</v>
      </c>
      <c r="E74" s="30">
        <v>3000000</v>
      </c>
      <c r="F74" s="30">
        <v>1130567</v>
      </c>
      <c r="G74" s="30">
        <f>+E74-F74</f>
        <v>1869433</v>
      </c>
      <c r="H74" s="47" t="s">
        <v>171</v>
      </c>
      <c r="I74" s="37" t="s">
        <v>35</v>
      </c>
      <c r="J74" s="11"/>
    </row>
    <row r="75" spans="1:11" ht="409.6">
      <c r="A75" s="17"/>
      <c r="B75" s="18"/>
      <c r="C75" s="28" t="s">
        <v>127</v>
      </c>
      <c r="D75" s="29" t="s">
        <v>128</v>
      </c>
      <c r="E75" s="30">
        <v>4000000</v>
      </c>
      <c r="F75" s="30">
        <v>1233474</v>
      </c>
      <c r="G75" s="30">
        <f t="shared" ref="G75:G78" si="12">+E75-F75</f>
        <v>2766526</v>
      </c>
      <c r="H75" s="46" t="s">
        <v>172</v>
      </c>
      <c r="I75" s="37" t="s">
        <v>35</v>
      </c>
      <c r="J75" s="11"/>
    </row>
    <row r="76" spans="1:11" ht="27.75" customHeight="1">
      <c r="A76" s="17"/>
      <c r="B76" s="18"/>
      <c r="C76" s="28" t="s">
        <v>129</v>
      </c>
      <c r="D76" s="29" t="s">
        <v>130</v>
      </c>
      <c r="E76" s="30">
        <v>3000000</v>
      </c>
      <c r="F76" s="30">
        <v>1300150.82</v>
      </c>
      <c r="G76" s="30">
        <f t="shared" si="12"/>
        <v>1699849.18</v>
      </c>
      <c r="H76" s="46" t="s">
        <v>173</v>
      </c>
      <c r="I76" s="37" t="s">
        <v>35</v>
      </c>
      <c r="J76" s="11"/>
    </row>
    <row r="77" spans="1:11" ht="409.6">
      <c r="A77" s="17"/>
      <c r="B77" s="18"/>
      <c r="C77" s="28" t="s">
        <v>1</v>
      </c>
      <c r="D77" s="29" t="s">
        <v>131</v>
      </c>
      <c r="E77" s="30">
        <v>3000000</v>
      </c>
      <c r="F77" s="30">
        <v>1176620</v>
      </c>
      <c r="G77" s="30">
        <f t="shared" si="12"/>
        <v>1823380</v>
      </c>
      <c r="H77" s="46" t="s">
        <v>174</v>
      </c>
      <c r="I77" s="37" t="s">
        <v>35</v>
      </c>
      <c r="J77" s="11"/>
    </row>
    <row r="78" spans="1:11" s="22" customFormat="1" ht="409.6">
      <c r="A78" s="17"/>
      <c r="B78" s="17"/>
      <c r="C78" s="28" t="s">
        <v>2</v>
      </c>
      <c r="D78" s="29" t="s">
        <v>132</v>
      </c>
      <c r="E78" s="30">
        <v>3000000</v>
      </c>
      <c r="F78" s="30">
        <v>676620</v>
      </c>
      <c r="G78" s="30">
        <f t="shared" si="12"/>
        <v>2323380</v>
      </c>
      <c r="H78" s="46" t="s">
        <v>175</v>
      </c>
      <c r="I78" s="37" t="s">
        <v>35</v>
      </c>
      <c r="J78" s="11"/>
    </row>
    <row r="79" spans="1:11" ht="25.2">
      <c r="A79" s="14"/>
      <c r="B79" s="14">
        <v>5.3</v>
      </c>
      <c r="C79" s="15" t="s">
        <v>23</v>
      </c>
      <c r="D79" s="50" t="s">
        <v>186</v>
      </c>
      <c r="E79" s="31">
        <f>+E80</f>
        <v>1752000</v>
      </c>
      <c r="F79" s="31">
        <v>0</v>
      </c>
      <c r="G79" s="31">
        <v>0</v>
      </c>
      <c r="H79" s="31">
        <v>0</v>
      </c>
      <c r="I79" s="31">
        <v>0</v>
      </c>
      <c r="J79" s="11"/>
    </row>
    <row r="80" spans="1:11" ht="50.4">
      <c r="A80" s="2"/>
      <c r="B80" s="24"/>
      <c r="C80" s="2" t="s">
        <v>34</v>
      </c>
      <c r="D80" s="3" t="s">
        <v>133</v>
      </c>
      <c r="E80" s="32">
        <v>1752000</v>
      </c>
      <c r="F80" s="32">
        <v>0</v>
      </c>
      <c r="G80" s="32">
        <v>0</v>
      </c>
      <c r="H80" s="32" t="s">
        <v>152</v>
      </c>
      <c r="I80" s="36" t="s">
        <v>35</v>
      </c>
      <c r="J80" s="11"/>
    </row>
    <row r="81" spans="1:9">
      <c r="B81" s="6"/>
      <c r="E81" s="33"/>
      <c r="F81" s="33"/>
      <c r="G81" s="33"/>
      <c r="H81" s="33"/>
      <c r="I81" s="33"/>
    </row>
    <row r="82" spans="1:9">
      <c r="B82" s="6"/>
      <c r="E82" s="33"/>
      <c r="F82" s="33"/>
      <c r="G82" s="33"/>
      <c r="H82" s="33"/>
      <c r="I82" s="33"/>
    </row>
    <row r="83" spans="1:9">
      <c r="B83" s="6"/>
      <c r="E83" s="33"/>
      <c r="F83" s="33"/>
      <c r="G83" s="33"/>
      <c r="H83" s="33"/>
      <c r="I83" s="33"/>
    </row>
    <row r="84" spans="1:9">
      <c r="B84" s="6"/>
      <c r="E84" s="33"/>
      <c r="F84" s="33"/>
      <c r="G84" s="33"/>
      <c r="H84" s="33"/>
      <c r="I84" s="33"/>
    </row>
    <row r="85" spans="1:9">
      <c r="B85" s="6"/>
      <c r="E85" s="33"/>
      <c r="F85" s="33"/>
      <c r="G85" s="33"/>
      <c r="H85" s="33"/>
      <c r="I85" s="33"/>
    </row>
    <row r="86" spans="1:9">
      <c r="B86" s="6"/>
      <c r="E86" s="33"/>
      <c r="F86" s="33"/>
      <c r="G86" s="33"/>
      <c r="H86" s="33"/>
      <c r="I86" s="33"/>
    </row>
    <row r="87" spans="1:9">
      <c r="B87" s="6"/>
      <c r="E87" s="33"/>
      <c r="F87" s="33"/>
      <c r="G87" s="33"/>
      <c r="H87" s="33"/>
      <c r="I87" s="33"/>
    </row>
    <row r="88" spans="1:9">
      <c r="B88" s="6"/>
      <c r="E88" s="33"/>
      <c r="F88" s="33"/>
      <c r="G88" s="33"/>
      <c r="H88" s="33"/>
      <c r="I88" s="33"/>
    </row>
    <row r="89" spans="1:9">
      <c r="B89" s="6"/>
      <c r="E89" s="33"/>
      <c r="F89" s="33"/>
      <c r="G89" s="33"/>
      <c r="H89" s="33"/>
      <c r="I89" s="33"/>
    </row>
    <row r="90" spans="1:9">
      <c r="B90" s="6"/>
      <c r="E90" s="33"/>
      <c r="F90" s="33"/>
      <c r="G90" s="33"/>
      <c r="H90" s="33"/>
      <c r="I90" s="33"/>
    </row>
    <row r="91" spans="1:9" s="7" customFormat="1" ht="22.8">
      <c r="A91" s="6"/>
      <c r="C91" s="6"/>
      <c r="D91" s="6"/>
      <c r="E91" s="34"/>
      <c r="F91" s="34"/>
      <c r="G91" s="34"/>
      <c r="H91" s="34"/>
      <c r="I91" s="34"/>
    </row>
    <row r="92" spans="1:9" s="7" customFormat="1" ht="22.8">
      <c r="A92" s="6"/>
      <c r="C92" s="6"/>
      <c r="D92" s="6"/>
      <c r="E92" s="34"/>
      <c r="F92" s="34"/>
      <c r="G92" s="34"/>
      <c r="H92" s="34"/>
      <c r="I92" s="34"/>
    </row>
    <row r="93" spans="1:9" s="7" customFormat="1" ht="22.8">
      <c r="A93" s="6"/>
      <c r="C93" s="6"/>
      <c r="D93" s="6"/>
      <c r="E93" s="34"/>
      <c r="F93" s="34"/>
      <c r="G93" s="34"/>
      <c r="H93" s="34"/>
      <c r="I93" s="34"/>
    </row>
    <row r="94" spans="1:9" s="7" customFormat="1" ht="22.8">
      <c r="A94" s="6"/>
      <c r="C94" s="6"/>
      <c r="D94" s="6"/>
      <c r="E94" s="34"/>
      <c r="F94" s="34"/>
      <c r="G94" s="34"/>
      <c r="H94" s="34"/>
      <c r="I94" s="34"/>
    </row>
    <row r="95" spans="1:9" s="7" customFormat="1" ht="22.8">
      <c r="A95" s="6"/>
      <c r="C95" s="6"/>
      <c r="D95" s="6"/>
      <c r="E95" s="34"/>
      <c r="F95" s="34"/>
      <c r="G95" s="34"/>
      <c r="H95" s="34"/>
      <c r="I95" s="34"/>
    </row>
    <row r="96" spans="1:9" s="7" customFormat="1" ht="22.8">
      <c r="A96" s="6"/>
      <c r="C96" s="6"/>
      <c r="D96" s="6"/>
      <c r="E96" s="34"/>
      <c r="F96" s="34"/>
      <c r="G96" s="34"/>
      <c r="H96" s="34"/>
      <c r="I96" s="34"/>
    </row>
    <row r="97" spans="1:9" s="7" customFormat="1" ht="22.8">
      <c r="A97" s="6"/>
      <c r="C97" s="6"/>
      <c r="D97" s="6"/>
      <c r="E97" s="34"/>
      <c r="F97" s="34"/>
      <c r="G97" s="34"/>
      <c r="H97" s="34"/>
      <c r="I97" s="34"/>
    </row>
    <row r="98" spans="1:9" s="7" customFormat="1" ht="22.8">
      <c r="A98" s="6"/>
      <c r="C98" s="6"/>
      <c r="D98" s="6"/>
      <c r="E98" s="34"/>
      <c r="F98" s="34"/>
      <c r="G98" s="34"/>
      <c r="H98" s="34"/>
      <c r="I98" s="34"/>
    </row>
    <row r="99" spans="1:9" s="7" customFormat="1" ht="22.8">
      <c r="A99" s="6"/>
      <c r="C99" s="6"/>
      <c r="D99" s="6"/>
      <c r="E99" s="34"/>
      <c r="F99" s="34"/>
      <c r="G99" s="34"/>
      <c r="H99" s="34"/>
      <c r="I99" s="34"/>
    </row>
    <row r="100" spans="1:9" s="7" customFormat="1" ht="22.8">
      <c r="A100" s="6"/>
      <c r="C100" s="6"/>
      <c r="D100" s="6"/>
      <c r="E100" s="34"/>
      <c r="F100" s="34"/>
      <c r="G100" s="34"/>
      <c r="H100" s="34"/>
      <c r="I100" s="34"/>
    </row>
    <row r="101" spans="1:9" s="7" customFormat="1" ht="22.8">
      <c r="A101" s="6"/>
      <c r="C101" s="6"/>
      <c r="D101" s="6"/>
      <c r="E101" s="34"/>
      <c r="F101" s="34"/>
      <c r="G101" s="34"/>
      <c r="H101" s="34"/>
      <c r="I101" s="34"/>
    </row>
    <row r="102" spans="1:9" s="7" customFormat="1" ht="22.8">
      <c r="A102" s="6"/>
      <c r="C102" s="6"/>
      <c r="D102" s="6"/>
      <c r="E102" s="34"/>
      <c r="F102" s="34"/>
      <c r="G102" s="34"/>
      <c r="H102" s="34"/>
      <c r="I102" s="34"/>
    </row>
    <row r="103" spans="1:9" s="7" customFormat="1" ht="22.8">
      <c r="A103" s="6"/>
      <c r="C103" s="6"/>
      <c r="D103" s="6"/>
      <c r="E103" s="34"/>
      <c r="F103" s="34"/>
      <c r="G103" s="34"/>
      <c r="H103" s="34"/>
      <c r="I103" s="34"/>
    </row>
    <row r="104" spans="1:9" s="7" customFormat="1" ht="22.8">
      <c r="A104" s="6"/>
      <c r="C104" s="6"/>
      <c r="D104" s="6"/>
      <c r="E104" s="34"/>
      <c r="F104" s="34"/>
      <c r="G104" s="34"/>
      <c r="H104" s="34"/>
      <c r="I104" s="34"/>
    </row>
    <row r="105" spans="1:9" s="7" customFormat="1" ht="22.8">
      <c r="A105" s="6"/>
      <c r="C105" s="6"/>
      <c r="D105" s="6"/>
      <c r="E105" s="34"/>
      <c r="F105" s="34"/>
      <c r="G105" s="34"/>
      <c r="H105" s="34"/>
      <c r="I105" s="34"/>
    </row>
    <row r="106" spans="1:9" s="7" customFormat="1" ht="22.8">
      <c r="A106" s="6"/>
      <c r="C106" s="6"/>
      <c r="D106" s="6"/>
      <c r="E106" s="34"/>
      <c r="F106" s="34"/>
      <c r="G106" s="34"/>
      <c r="H106" s="34"/>
      <c r="I106" s="34"/>
    </row>
    <row r="107" spans="1:9" s="7" customFormat="1">
      <c r="A107" s="6"/>
      <c r="C107" s="6"/>
      <c r="D107" s="6"/>
      <c r="E107" s="35"/>
      <c r="F107" s="35"/>
      <c r="G107" s="35"/>
      <c r="H107" s="35"/>
      <c r="I107" s="35"/>
    </row>
  </sheetData>
  <autoFilter ref="A2:I80" xr:uid="{D2197245-8CF8-4CE8-AE50-C5361EA311F8}">
    <filterColumn colId="0" showButton="0"/>
    <filterColumn colId="1" showButton="0"/>
  </autoFilter>
  <mergeCells count="14">
    <mergeCell ref="B36:C36"/>
    <mergeCell ref="B45:C45"/>
    <mergeCell ref="B58:C58"/>
    <mergeCell ref="J1:J2"/>
    <mergeCell ref="F1:F2"/>
    <mergeCell ref="G1:G2"/>
    <mergeCell ref="A3:C3"/>
    <mergeCell ref="B4:C4"/>
    <mergeCell ref="B27:C27"/>
    <mergeCell ref="A1:C2"/>
    <mergeCell ref="D1:D2"/>
    <mergeCell ref="E1:E2"/>
    <mergeCell ref="I1:I2"/>
    <mergeCell ref="H1:H2"/>
  </mergeCells>
  <pageMargins left="0.75" right="0.25" top="0.75" bottom="0.75" header="0.3" footer="0.3"/>
  <pageSetup paperSize="9" scale="55" fitToHeight="4" orientation="landscape" r:id="rId1"/>
  <rowBreaks count="5" manualBreakCount="5">
    <brk id="16" max="9" man="1"/>
    <brk id="26" max="9" man="1"/>
    <brk id="39" max="9" man="1"/>
    <brk id="52" max="9" man="1"/>
    <brk id="6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เอกสาร" ma:contentTypeID="0x0101002E06E860D09D2C42B0010E33EA29B3E3" ma:contentTypeVersion="16" ma:contentTypeDescription="สร้างเอกสารใหม่" ma:contentTypeScope="" ma:versionID="90d8a3d7163057f7461ba8be08cad698">
  <xsd:schema xmlns:xsd="http://www.w3.org/2001/XMLSchema" xmlns:xs="http://www.w3.org/2001/XMLSchema" xmlns:p="http://schemas.microsoft.com/office/2006/metadata/properties" xmlns:ns2="9ba5c5f3-6bf5-4b55-8c48-fd8edbbf18c2" xmlns:ns3="6e918e21-c177-4e4d-8f07-a2baca61465d" targetNamespace="http://schemas.microsoft.com/office/2006/metadata/properties" ma:root="true" ma:fieldsID="52a2edb601154f3731e1735e3000f125" ns2:_="" ns3:_="">
    <xsd:import namespace="9ba5c5f3-6bf5-4b55-8c48-fd8edbbf18c2"/>
    <xsd:import namespace="6e918e21-c177-4e4d-8f07-a2baca6146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a5c5f3-6bf5-4b55-8c48-fd8edbbf1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แท็กรูป" ma:readOnly="false" ma:fieldId="{5cf76f15-5ced-4ddc-b409-7134ff3c332f}" ma:taxonomyMulti="true" ma:sspId="88959d5b-649c-40fc-9749-0141fef23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918e21-c177-4e4d-8f07-a2baca61465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33dec19-7a8b-4026-a32c-9523cfce2ab1}" ma:internalName="TaxCatchAll" ma:showField="CatchAllData" ma:web="6e918e21-c177-4e4d-8f07-a2baca61465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แชร์กับ"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แชร์พร้อมกับรายละเอียด"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ชนิดเนื้อหา"/>
        <xsd:element ref="dc:title" minOccurs="0" maxOccurs="1" ma:index="4" ma:displayName="ชื่อเรื่อง"/>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a5c5f3-6bf5-4b55-8c48-fd8edbbf18c2">
      <Terms xmlns="http://schemas.microsoft.com/office/infopath/2007/PartnerControls"/>
    </lcf76f155ced4ddcb4097134ff3c332f>
    <TaxCatchAll xmlns="6e918e21-c177-4e4d-8f07-a2baca61465d" xsi:nil="true"/>
  </documentManagement>
</p:properties>
</file>

<file path=customXml/itemProps1.xml><?xml version="1.0" encoding="utf-8"?>
<ds:datastoreItem xmlns:ds="http://schemas.openxmlformats.org/officeDocument/2006/customXml" ds:itemID="{1AB34E9B-CE64-4C46-B595-F08804D2F2AD}">
  <ds:schemaRefs>
    <ds:schemaRef ds:uri="http://schemas.microsoft.com/sharepoint/v3/contenttype/forms"/>
  </ds:schemaRefs>
</ds:datastoreItem>
</file>

<file path=customXml/itemProps2.xml><?xml version="1.0" encoding="utf-8"?>
<ds:datastoreItem xmlns:ds="http://schemas.openxmlformats.org/officeDocument/2006/customXml" ds:itemID="{39E61E89-7D72-4050-B21F-AE1B69B068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a5c5f3-6bf5-4b55-8c48-fd8edbbf18c2"/>
    <ds:schemaRef ds:uri="6e918e21-c177-4e4d-8f07-a2baca6146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8297F-0775-440E-A23B-00820AFD0BEE}">
  <ds:schemaRefs>
    <ds:schemaRef ds:uri="9ba5c5f3-6bf5-4b55-8c48-fd8edbbf18c2"/>
    <ds:schemaRef ds:uri="6e918e21-c177-4e4d-8f07-a2baca61465d"/>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รหัสงบ</vt:lpstr>
      <vt:lpstr>รหัสงบ!Print_Area</vt:lpstr>
      <vt:lpstr>รหัสงบ!Print_Titles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Nacharee Iamsawan</cp:lastModifiedBy>
  <cp:lastPrinted>2025-03-24T02:44:50Z</cp:lastPrinted>
  <dcterms:created xsi:type="dcterms:W3CDTF">2020-03-30T04:54:02Z</dcterms:created>
  <dcterms:modified xsi:type="dcterms:W3CDTF">2025-04-29T07:27:04Z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0x0101002E06E860D09D2C42B0010E33EA29B3E3</vt:lpwstr>
  </property>
  <property fmtid="{D5CDD505-2E9C-101B-9397-08002B2CF9AE}" pid="3" name="MediaServiceImageTags">
    <vt:lpwstr/>
  </property>
</Properties>
</file>